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<sst xmlns="http://schemas.openxmlformats.org/spreadsheetml/2006/main" count="134" uniqueCount="134">
  <si>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</si>
  <si>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</si>
  <si>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</si>
  <si>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</si>
  <si>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</si>
  <si>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</si>
  <si>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</si>
  <si>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</si>
  <si>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</si>
  <si>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</si>
  <si>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</si>
  <si>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</si>
  <si>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</si>
  <si>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</si>
  <si>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</si>
  <si>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</si>
  <si>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</si>
  <si>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</si>
  <si>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</si>
  <si>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</si>
  <si>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</si>
  <si>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</si>
  <si>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</si>
  <si>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</si>
  <si>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</si>
  <si>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</si>
  <si>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</si>
  <si>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</si>
  <si>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</si>
  <si>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</si>
  <si>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</si>
  <si>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</si>
  <si>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</si>
  <si>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</si>
  <si>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</si>
  <si>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</si>
  <si>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</si>
  <si>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</si>
  <si>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</si>
  <si>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</si>
  <si>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</si>
  <si>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</si>
  <si>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</si>
  <si>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</si>
  <si>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</si>
  <si>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</si>
  <si>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</si>
  <si>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</si>
  <si>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</si>
  <si>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</si>
  <si>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</si>
  <si>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</si>
  <si>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</si>
  <si>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</si>
  <si>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</si>
  <si>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</si>
  <si>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</si>
  <si>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</si>
  <si>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</si>
  <si>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</si>
  <si>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</si>
  <si>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</si>
  <si>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</si>
  <si>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</si>
  <si>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</si>
  <si>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</si>
  <si>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</si>
  <si>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</si>
  <si>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</si>
  <si>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</si>
  <si>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</si>
  <si>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</si>
  <si>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</si>
  <si>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</si>
  <si>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</si>
  <si>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</si>
  <si>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</si>
  <si>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</si>
  <si>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</si>
  <si>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</si>
  <si>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</si>
  <si>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</si>
  <si>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</si>
  <si>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</si>
  <si>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</si>
  <si>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</si>
  <si>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</si>
  <si>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</si>
  <si>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</si>
  <si>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</si>
  <si>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</si>
  <si>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</si>
  <si>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</si>
  <si>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</si>
  <si>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</si>
  <si>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</si>
  <si>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</si>
  <si>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</si>
  <si>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</si>
  <si>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</si>
  <si>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</si>
  <si>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</si>
  <si>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</si>
  <si>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</si>
  <si>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</si>
  <si>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</si>
  <si>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</si>
  <si>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</si>
  <si>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</si>
  <si>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</si>
  <si>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</si>
  <si>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</si>
  <si>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</si>
  <si>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</si>
  <si>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</si>
  <si>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</si>
  <si>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</si>
  <si>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</si>
  <si>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</si>
  <si>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</si>
  <si>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</si>
  <si>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</si>
  <si>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</si>
  <si>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</si>
  <si>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</si>
  <si>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</si>
  <si>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</si>
  <si>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</si>
  <si>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</si>
  <si>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</si>
  <si>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</si>
  <si>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</si>
  <si>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</si>
  <si>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29/10/16 - VENCIMENTO 11/11/16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</si>
</sst>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B80">
      <selection activeCell="F108" sqref="F10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3.875" style="1" bestFit="1" customWidth="1"/>
    <col min="14" max="16384" width="9.00390625" style="1" customWidth="1"/>
  </cols>
  <sheetData>
    <row r="1" spans="1:11" ht="2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15</v>
      </c>
      <c r="B4" s="81" t="s">
        <v>93</v>
      </c>
      <c r="C4" s="82"/>
      <c r="D4" s="82"/>
      <c r="E4" s="82"/>
      <c r="F4" s="82"/>
      <c r="G4" s="82"/>
      <c r="H4" s="82"/>
      <c r="I4" s="82"/>
      <c r="J4" s="83"/>
      <c r="K4" s="80" t="s">
        <v>16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4" t="s">
        <v>92</v>
      </c>
      <c r="J5" s="84" t="s">
        <v>91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28</v>
      </c>
      <c r="B7" s="9">
        <f aca="true" t="shared" si="0" ref="B7:K7">+B8+B20+B24+B27</f>
        <v>342661</v>
      </c>
      <c r="C7" s="9">
        <f t="shared" si="0"/>
        <v>442115</v>
      </c>
      <c r="D7" s="9">
        <f t="shared" si="0"/>
        <v>491230</v>
      </c>
      <c r="E7" s="9">
        <f t="shared" si="0"/>
        <v>278856</v>
      </c>
      <c r="F7" s="9">
        <f t="shared" si="0"/>
        <v>419577</v>
      </c>
      <c r="G7" s="9">
        <f t="shared" si="0"/>
        <v>663995</v>
      </c>
      <c r="H7" s="9">
        <f t="shared" si="0"/>
        <v>268878</v>
      </c>
      <c r="I7" s="9">
        <f t="shared" si="0"/>
        <v>62416</v>
      </c>
      <c r="J7" s="9">
        <f t="shared" si="0"/>
        <v>201422</v>
      </c>
      <c r="K7" s="9">
        <f t="shared" si="0"/>
        <v>3171150</v>
      </c>
      <c r="L7" s="52"/>
    </row>
    <row r="8" spans="1:11" ht="17.25" customHeight="1">
      <c r="A8" s="10" t="s">
        <v>99</v>
      </c>
      <c r="B8" s="11">
        <f>B9+B12+B16</f>
        <v>165413</v>
      </c>
      <c r="C8" s="11">
        <f aca="true" t="shared" si="1" ref="C8:J8">C9+C12+C16</f>
        <v>223387</v>
      </c>
      <c r="D8" s="11">
        <f t="shared" si="1"/>
        <v>236120</v>
      </c>
      <c r="E8" s="11">
        <f t="shared" si="1"/>
        <v>141829</v>
      </c>
      <c r="F8" s="11">
        <f t="shared" si="1"/>
        <v>202383</v>
      </c>
      <c r="G8" s="11">
        <f t="shared" si="1"/>
        <v>327223</v>
      </c>
      <c r="H8" s="11">
        <f t="shared" si="1"/>
        <v>146888</v>
      </c>
      <c r="I8" s="11">
        <f t="shared" si="1"/>
        <v>28706</v>
      </c>
      <c r="J8" s="11">
        <f t="shared" si="1"/>
        <v>94488</v>
      </c>
      <c r="K8" s="11">
        <f>SUM(B8:J8)</f>
        <v>1566437</v>
      </c>
    </row>
    <row r="9" spans="1:11" ht="17.25" customHeight="1">
      <c r="A9" s="15" t="s">
        <v>17</v>
      </c>
      <c r="B9" s="13">
        <f>+B10+B11</f>
        <v>25808</v>
      </c>
      <c r="C9" s="13">
        <f aca="true" t="shared" si="2" ref="C9:J9">+C10+C11</f>
        <v>38244</v>
      </c>
      <c r="D9" s="13">
        <f t="shared" si="2"/>
        <v>35661</v>
      </c>
      <c r="E9" s="13">
        <f t="shared" si="2"/>
        <v>22949</v>
      </c>
      <c r="F9" s="13">
        <f t="shared" si="2"/>
        <v>26104</v>
      </c>
      <c r="G9" s="13">
        <f t="shared" si="2"/>
        <v>32045</v>
      </c>
      <c r="H9" s="13">
        <f t="shared" si="2"/>
        <v>26130</v>
      </c>
      <c r="I9" s="13">
        <f t="shared" si="2"/>
        <v>5409</v>
      </c>
      <c r="J9" s="13">
        <f t="shared" si="2"/>
        <v>12838</v>
      </c>
      <c r="K9" s="11">
        <f>SUM(B9:J9)</f>
        <v>225188</v>
      </c>
    </row>
    <row r="10" spans="1:11" ht="17.25" customHeight="1">
      <c r="A10" s="29" t="s">
        <v>18</v>
      </c>
      <c r="B10" s="13">
        <v>25808</v>
      </c>
      <c r="C10" s="13">
        <v>38244</v>
      </c>
      <c r="D10" s="13">
        <v>35661</v>
      </c>
      <c r="E10" s="13">
        <v>22949</v>
      </c>
      <c r="F10" s="13">
        <v>26104</v>
      </c>
      <c r="G10" s="13">
        <v>32045</v>
      </c>
      <c r="H10" s="13">
        <v>26130</v>
      </c>
      <c r="I10" s="13">
        <v>5409</v>
      </c>
      <c r="J10" s="13">
        <v>12838</v>
      </c>
      <c r="K10" s="11">
        <f>SUM(B10:J10)</f>
        <v>225188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113387</v>
      </c>
      <c r="C12" s="17">
        <f t="shared" si="3"/>
        <v>153204</v>
      </c>
      <c r="D12" s="17">
        <f t="shared" si="3"/>
        <v>165275</v>
      </c>
      <c r="E12" s="17">
        <f t="shared" si="3"/>
        <v>98096</v>
      </c>
      <c r="F12" s="17">
        <f t="shared" si="3"/>
        <v>140429</v>
      </c>
      <c r="G12" s="17">
        <f t="shared" si="3"/>
        <v>232480</v>
      </c>
      <c r="H12" s="17">
        <f t="shared" si="3"/>
        <v>100971</v>
      </c>
      <c r="I12" s="17">
        <f t="shared" si="3"/>
        <v>18860</v>
      </c>
      <c r="J12" s="17">
        <f t="shared" si="3"/>
        <v>67322</v>
      </c>
      <c r="K12" s="11">
        <f aca="true" t="shared" si="4" ref="K12:K27">SUM(B12:J12)</f>
        <v>1090024</v>
      </c>
    </row>
    <row r="13" spans="1:13" ht="17.25" customHeight="1">
      <c r="A13" s="14" t="s">
        <v>20</v>
      </c>
      <c r="B13" s="13">
        <v>56331</v>
      </c>
      <c r="C13" s="13">
        <v>82735</v>
      </c>
      <c r="D13" s="13">
        <v>90490</v>
      </c>
      <c r="E13" s="13">
        <v>52406</v>
      </c>
      <c r="F13" s="13">
        <v>71454</v>
      </c>
      <c r="G13" s="13">
        <v>108810</v>
      </c>
      <c r="H13" s="13">
        <v>47831</v>
      </c>
      <c r="I13" s="13">
        <v>11026</v>
      </c>
      <c r="J13" s="13">
        <v>36317</v>
      </c>
      <c r="K13" s="11">
        <f t="shared" si="4"/>
        <v>557400</v>
      </c>
      <c r="L13" s="52"/>
      <c r="M13" s="53"/>
    </row>
    <row r="14" spans="1:12" ht="17.25" customHeight="1">
      <c r="A14" s="14" t="s">
        <v>21</v>
      </c>
      <c r="B14" s="13">
        <v>53688</v>
      </c>
      <c r="C14" s="13">
        <v>65409</v>
      </c>
      <c r="D14" s="13">
        <v>71126</v>
      </c>
      <c r="E14" s="13">
        <v>42583</v>
      </c>
      <c r="F14" s="13">
        <v>65620</v>
      </c>
      <c r="G14" s="13">
        <v>118696</v>
      </c>
      <c r="H14" s="13">
        <v>48685</v>
      </c>
      <c r="I14" s="13">
        <v>7150</v>
      </c>
      <c r="J14" s="13">
        <v>29720</v>
      </c>
      <c r="K14" s="11">
        <f t="shared" si="4"/>
        <v>502677</v>
      </c>
      <c r="L14" s="52"/>
    </row>
    <row r="15" spans="1:11" ht="17.25" customHeight="1">
      <c r="A15" s="14" t="s">
        <v>22</v>
      </c>
      <c r="B15" s="13">
        <v>3368</v>
      </c>
      <c r="C15" s="13">
        <v>5060</v>
      </c>
      <c r="D15" s="13">
        <v>3659</v>
      </c>
      <c r="E15" s="13">
        <v>3107</v>
      </c>
      <c r="F15" s="13">
        <v>3355</v>
      </c>
      <c r="G15" s="13">
        <v>4974</v>
      </c>
      <c r="H15" s="13">
        <v>4455</v>
      </c>
      <c r="I15" s="13">
        <v>684</v>
      </c>
      <c r="J15" s="13">
        <v>1285</v>
      </c>
      <c r="K15" s="11">
        <f t="shared" si="4"/>
        <v>29947</v>
      </c>
    </row>
    <row r="16" spans="1:11" ht="17.25" customHeight="1">
      <c r="A16" s="15" t="s">
        <v>95</v>
      </c>
      <c r="B16" s="13">
        <f>B17+B18+B19</f>
        <v>26218</v>
      </c>
      <c r="C16" s="13">
        <f aca="true" t="shared" si="5" ref="C16:J16">C17+C18+C19</f>
        <v>31939</v>
      </c>
      <c r="D16" s="13">
        <f t="shared" si="5"/>
        <v>35184</v>
      </c>
      <c r="E16" s="13">
        <f t="shared" si="5"/>
        <v>20784</v>
      </c>
      <c r="F16" s="13">
        <f t="shared" si="5"/>
        <v>35850</v>
      </c>
      <c r="G16" s="13">
        <f t="shared" si="5"/>
        <v>62698</v>
      </c>
      <c r="H16" s="13">
        <f t="shared" si="5"/>
        <v>19787</v>
      </c>
      <c r="I16" s="13">
        <f t="shared" si="5"/>
        <v>4437</v>
      </c>
      <c r="J16" s="13">
        <f t="shared" si="5"/>
        <v>14328</v>
      </c>
      <c r="K16" s="11">
        <f t="shared" si="4"/>
        <v>251225</v>
      </c>
    </row>
    <row r="17" spans="1:11" ht="17.25" customHeight="1">
      <c r="A17" s="14" t="s">
        <v>96</v>
      </c>
      <c r="B17" s="13">
        <v>14019</v>
      </c>
      <c r="C17" s="13">
        <v>18768</v>
      </c>
      <c r="D17" s="13">
        <v>19532</v>
      </c>
      <c r="E17" s="13">
        <v>11344</v>
      </c>
      <c r="F17" s="13">
        <v>20085</v>
      </c>
      <c r="G17" s="13">
        <v>31850</v>
      </c>
      <c r="H17" s="13">
        <v>10953</v>
      </c>
      <c r="I17" s="13">
        <v>2678</v>
      </c>
      <c r="J17" s="13">
        <v>7622</v>
      </c>
      <c r="K17" s="11">
        <f t="shared" si="4"/>
        <v>136851</v>
      </c>
    </row>
    <row r="18" spans="1:11" ht="17.25" customHeight="1">
      <c r="A18" s="14" t="s">
        <v>97</v>
      </c>
      <c r="B18" s="13">
        <v>11208</v>
      </c>
      <c r="C18" s="13">
        <v>11716</v>
      </c>
      <c r="D18" s="13">
        <v>14711</v>
      </c>
      <c r="E18" s="13">
        <v>8683</v>
      </c>
      <c r="F18" s="13">
        <v>14957</v>
      </c>
      <c r="G18" s="13">
        <v>29540</v>
      </c>
      <c r="H18" s="13">
        <v>7872</v>
      </c>
      <c r="I18" s="13">
        <v>1591</v>
      </c>
      <c r="J18" s="13">
        <v>6355</v>
      </c>
      <c r="K18" s="11">
        <f t="shared" si="4"/>
        <v>106633</v>
      </c>
    </row>
    <row r="19" spans="1:11" ht="17.25" customHeight="1">
      <c r="A19" s="14" t="s">
        <v>98</v>
      </c>
      <c r="B19" s="13">
        <v>991</v>
      </c>
      <c r="C19" s="13">
        <v>1455</v>
      </c>
      <c r="D19" s="13">
        <v>941</v>
      </c>
      <c r="E19" s="13">
        <v>757</v>
      </c>
      <c r="F19" s="13">
        <v>808</v>
      </c>
      <c r="G19" s="13">
        <v>1308</v>
      </c>
      <c r="H19" s="13">
        <v>962</v>
      </c>
      <c r="I19" s="13">
        <v>168</v>
      </c>
      <c r="J19" s="13">
        <v>351</v>
      </c>
      <c r="K19" s="11">
        <f t="shared" si="4"/>
        <v>7741</v>
      </c>
    </row>
    <row r="20" spans="1:11" ht="17.25" customHeight="1">
      <c r="A20" s="16" t="s">
        <v>23</v>
      </c>
      <c r="B20" s="11">
        <f>+B21+B22+B23</f>
        <v>85187</v>
      </c>
      <c r="C20" s="11">
        <f aca="true" t="shared" si="6" ref="C20:J20">+C21+C22+C23</f>
        <v>96377</v>
      </c>
      <c r="D20" s="11">
        <f t="shared" si="6"/>
        <v>119002</v>
      </c>
      <c r="E20" s="11">
        <f t="shared" si="6"/>
        <v>63379</v>
      </c>
      <c r="F20" s="11">
        <f t="shared" si="6"/>
        <v>115203</v>
      </c>
      <c r="G20" s="11">
        <f t="shared" si="6"/>
        <v>201712</v>
      </c>
      <c r="H20" s="11">
        <f t="shared" si="6"/>
        <v>62200</v>
      </c>
      <c r="I20" s="11">
        <f t="shared" si="6"/>
        <v>15471</v>
      </c>
      <c r="J20" s="11">
        <f t="shared" si="6"/>
        <v>45324</v>
      </c>
      <c r="K20" s="11">
        <f t="shared" si="4"/>
        <v>803855</v>
      </c>
    </row>
    <row r="21" spans="1:12" ht="17.25" customHeight="1">
      <c r="A21" s="12" t="s">
        <v>24</v>
      </c>
      <c r="B21" s="13">
        <v>46388</v>
      </c>
      <c r="C21" s="13">
        <v>57829</v>
      </c>
      <c r="D21" s="13">
        <v>71258</v>
      </c>
      <c r="E21" s="13">
        <v>37506</v>
      </c>
      <c r="F21" s="13">
        <v>63302</v>
      </c>
      <c r="G21" s="13">
        <v>99884</v>
      </c>
      <c r="H21" s="13">
        <v>33595</v>
      </c>
      <c r="I21" s="13">
        <v>9806</v>
      </c>
      <c r="J21" s="13">
        <v>26070</v>
      </c>
      <c r="K21" s="11">
        <f t="shared" si="4"/>
        <v>445638</v>
      </c>
      <c r="L21" s="52"/>
    </row>
    <row r="22" spans="1:12" ht="17.25" customHeight="1">
      <c r="A22" s="12" t="s">
        <v>25</v>
      </c>
      <c r="B22" s="13">
        <v>37134</v>
      </c>
      <c r="C22" s="13">
        <v>36622</v>
      </c>
      <c r="D22" s="13">
        <v>45951</v>
      </c>
      <c r="E22" s="13">
        <v>24718</v>
      </c>
      <c r="F22" s="13">
        <v>50210</v>
      </c>
      <c r="G22" s="13">
        <v>99125</v>
      </c>
      <c r="H22" s="13">
        <v>27157</v>
      </c>
      <c r="I22" s="13">
        <v>5360</v>
      </c>
      <c r="J22" s="13">
        <v>18638</v>
      </c>
      <c r="K22" s="11">
        <f t="shared" si="4"/>
        <v>344915</v>
      </c>
      <c r="L22" s="52"/>
    </row>
    <row r="23" spans="1:11" ht="17.25" customHeight="1">
      <c r="A23" s="12" t="s">
        <v>26</v>
      </c>
      <c r="B23" s="13">
        <v>1665</v>
      </c>
      <c r="C23" s="13">
        <v>1926</v>
      </c>
      <c r="D23" s="13">
        <v>1793</v>
      </c>
      <c r="E23" s="13">
        <v>1155</v>
      </c>
      <c r="F23" s="13">
        <v>1691</v>
      </c>
      <c r="G23" s="13">
        <v>2703</v>
      </c>
      <c r="H23" s="13">
        <v>1448</v>
      </c>
      <c r="I23" s="13">
        <v>305</v>
      </c>
      <c r="J23" s="13">
        <v>616</v>
      </c>
      <c r="K23" s="11">
        <f t="shared" si="4"/>
        <v>13302</v>
      </c>
    </row>
    <row r="24" spans="1:11" ht="17.25" customHeight="1">
      <c r="A24" s="16" t="s">
        <v>27</v>
      </c>
      <c r="B24" s="13">
        <f>+B25+B26</f>
        <v>92061</v>
      </c>
      <c r="C24" s="13">
        <f aca="true" t="shared" si="7" ref="C24:J24">+C25+C26</f>
        <v>122351</v>
      </c>
      <c r="D24" s="13">
        <f t="shared" si="7"/>
        <v>136108</v>
      </c>
      <c r="E24" s="13">
        <f t="shared" si="7"/>
        <v>73648</v>
      </c>
      <c r="F24" s="13">
        <f t="shared" si="7"/>
        <v>101991</v>
      </c>
      <c r="G24" s="13">
        <f t="shared" si="7"/>
        <v>135060</v>
      </c>
      <c r="H24" s="13">
        <f t="shared" si="7"/>
        <v>57908</v>
      </c>
      <c r="I24" s="13">
        <f t="shared" si="7"/>
        <v>18239</v>
      </c>
      <c r="J24" s="13">
        <f t="shared" si="7"/>
        <v>61610</v>
      </c>
      <c r="K24" s="11">
        <f t="shared" si="4"/>
        <v>798976</v>
      </c>
    </row>
    <row r="25" spans="1:12" ht="17.25" customHeight="1">
      <c r="A25" s="12" t="s">
        <v>131</v>
      </c>
      <c r="B25" s="13">
        <v>43183</v>
      </c>
      <c r="C25" s="13">
        <v>60814</v>
      </c>
      <c r="D25" s="13">
        <v>72730</v>
      </c>
      <c r="E25" s="13">
        <v>39161</v>
      </c>
      <c r="F25" s="13">
        <v>49002</v>
      </c>
      <c r="G25" s="13">
        <v>60642</v>
      </c>
      <c r="H25" s="13">
        <v>27719</v>
      </c>
      <c r="I25" s="13">
        <v>11291</v>
      </c>
      <c r="J25" s="13">
        <v>32049</v>
      </c>
      <c r="K25" s="11">
        <f t="shared" si="4"/>
        <v>396591</v>
      </c>
      <c r="L25" s="52"/>
    </row>
    <row r="26" spans="1:12" ht="17.25" customHeight="1">
      <c r="A26" s="12" t="s">
        <v>132</v>
      </c>
      <c r="B26" s="13">
        <v>48878</v>
      </c>
      <c r="C26" s="13">
        <v>61537</v>
      </c>
      <c r="D26" s="13">
        <v>63378</v>
      </c>
      <c r="E26" s="13">
        <v>34487</v>
      </c>
      <c r="F26" s="13">
        <v>52989</v>
      </c>
      <c r="G26" s="13">
        <v>74418</v>
      </c>
      <c r="H26" s="13">
        <v>30189</v>
      </c>
      <c r="I26" s="13">
        <v>6948</v>
      </c>
      <c r="J26" s="13">
        <v>29561</v>
      </c>
      <c r="K26" s="11">
        <f t="shared" si="4"/>
        <v>402385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1882</v>
      </c>
      <c r="I27" s="11">
        <v>0</v>
      </c>
      <c r="J27" s="11">
        <v>0</v>
      </c>
      <c r="K27" s="11">
        <f t="shared" si="4"/>
        <v>1882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26008.85</v>
      </c>
      <c r="I35" s="19">
        <v>0</v>
      </c>
      <c r="J35" s="19">
        <v>0</v>
      </c>
      <c r="K35" s="23">
        <f>SUM(B35:J35)</f>
        <v>26008.85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973405.57</v>
      </c>
      <c r="C47" s="22">
        <f aca="true" t="shared" si="12" ref="C47:H47">+C48+C57</f>
        <v>1401731.0999999999</v>
      </c>
      <c r="D47" s="22">
        <f t="shared" si="12"/>
        <v>1748871.05</v>
      </c>
      <c r="E47" s="22">
        <f t="shared" si="12"/>
        <v>854842.65</v>
      </c>
      <c r="F47" s="22">
        <f t="shared" si="12"/>
        <v>1262997</v>
      </c>
      <c r="G47" s="22">
        <f t="shared" si="12"/>
        <v>1684925.84</v>
      </c>
      <c r="H47" s="22">
        <f t="shared" si="12"/>
        <v>815065.45</v>
      </c>
      <c r="I47" s="22">
        <f>+I48+I57</f>
        <v>316347.66</v>
      </c>
      <c r="J47" s="22">
        <f>+J48+J57</f>
        <v>620040.61</v>
      </c>
      <c r="K47" s="22">
        <f>SUM(B47:J47)</f>
        <v>9678226.93</v>
      </c>
    </row>
    <row r="48" spans="1:11" ht="17.25" customHeight="1">
      <c r="A48" s="16" t="s">
        <v>113</v>
      </c>
      <c r="B48" s="23">
        <f>SUM(B49:B56)</f>
        <v>954496.23</v>
      </c>
      <c r="C48" s="23">
        <f aca="true" t="shared" si="13" ref="C48:J48">SUM(C49:C56)</f>
        <v>1377919.2599999998</v>
      </c>
      <c r="D48" s="23">
        <f t="shared" si="13"/>
        <v>1723038.12</v>
      </c>
      <c r="E48" s="23">
        <f t="shared" si="13"/>
        <v>832127.22</v>
      </c>
      <c r="F48" s="23">
        <f t="shared" si="13"/>
        <v>1239215.52</v>
      </c>
      <c r="G48" s="23">
        <f t="shared" si="13"/>
        <v>1655200.07</v>
      </c>
      <c r="H48" s="23">
        <f t="shared" si="13"/>
        <v>794816.24</v>
      </c>
      <c r="I48" s="23">
        <f t="shared" si="13"/>
        <v>316347.66</v>
      </c>
      <c r="J48" s="23">
        <f t="shared" si="13"/>
        <v>606019.77</v>
      </c>
      <c r="K48" s="23">
        <f aca="true" t="shared" si="14" ref="K48:K57">SUM(B48:J48)</f>
        <v>9499180.09</v>
      </c>
    </row>
    <row r="49" spans="1:11" ht="17.25" customHeight="1">
      <c r="A49" s="34" t="s">
        <v>44</v>
      </c>
      <c r="B49" s="23">
        <f aca="true" t="shared" si="15" ref="B49:H49">ROUND(B30*B7,2)</f>
        <v>952049.32</v>
      </c>
      <c r="C49" s="23">
        <f t="shared" si="15"/>
        <v>1371263.88</v>
      </c>
      <c r="D49" s="23">
        <f t="shared" si="15"/>
        <v>1719108.51</v>
      </c>
      <c r="E49" s="23">
        <f t="shared" si="15"/>
        <v>829959.11</v>
      </c>
      <c r="F49" s="23">
        <f t="shared" si="15"/>
        <v>1235906.01</v>
      </c>
      <c r="G49" s="23">
        <f t="shared" si="15"/>
        <v>1650359.57</v>
      </c>
      <c r="H49" s="23">
        <f t="shared" si="15"/>
        <v>766329.19</v>
      </c>
      <c r="I49" s="23">
        <f>ROUND(I30*I7,2)</f>
        <v>315281.94</v>
      </c>
      <c r="J49" s="23">
        <f>ROUND(J30*J7,2)</f>
        <v>603802.73</v>
      </c>
      <c r="K49" s="23">
        <f t="shared" si="14"/>
        <v>9444060.26</v>
      </c>
    </row>
    <row r="50" spans="1:11" ht="17.25" customHeight="1">
      <c r="A50" s="34" t="s">
        <v>45</v>
      </c>
      <c r="B50" s="19">
        <v>0</v>
      </c>
      <c r="C50" s="23">
        <f>ROUND(C31*C7,2)</f>
        <v>3048.02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3048.02</v>
      </c>
    </row>
    <row r="51" spans="1:11" ht="17.25" customHeight="1">
      <c r="A51" s="66" t="s">
        <v>106</v>
      </c>
      <c r="B51" s="67">
        <f aca="true" t="shared" si="16" ref="B51:H51">ROUND(B32*B7,2)</f>
        <v>-1644.77</v>
      </c>
      <c r="C51" s="67">
        <f t="shared" si="16"/>
        <v>-2166.36</v>
      </c>
      <c r="D51" s="67">
        <f t="shared" si="16"/>
        <v>-2456.15</v>
      </c>
      <c r="E51" s="67">
        <f t="shared" si="16"/>
        <v>-1277.29</v>
      </c>
      <c r="F51" s="67">
        <f t="shared" si="16"/>
        <v>-1972.01</v>
      </c>
      <c r="G51" s="67">
        <f t="shared" si="16"/>
        <v>-2589.58</v>
      </c>
      <c r="H51" s="67">
        <f t="shared" si="16"/>
        <v>-1236.84</v>
      </c>
      <c r="I51" s="19">
        <v>0</v>
      </c>
      <c r="J51" s="19">
        <v>0</v>
      </c>
      <c r="K51" s="67">
        <f>SUM(B51:J51)</f>
        <v>-13343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26008.85</v>
      </c>
      <c r="I53" s="31">
        <f>+I35</f>
        <v>0</v>
      </c>
      <c r="J53" s="31">
        <f>+J35</f>
        <v>0</v>
      </c>
      <c r="K53" s="23">
        <f t="shared" si="14"/>
        <v>26008.85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-98070.4</v>
      </c>
      <c r="C61" s="35">
        <f t="shared" si="17"/>
        <v>-145403.62000000002</v>
      </c>
      <c r="D61" s="35">
        <f t="shared" si="17"/>
        <v>-136585.58</v>
      </c>
      <c r="E61" s="35">
        <f t="shared" si="17"/>
        <v>-87206.2</v>
      </c>
      <c r="F61" s="35">
        <f t="shared" si="17"/>
        <v>-99575.84999999999</v>
      </c>
      <c r="G61" s="35">
        <f t="shared" si="17"/>
        <v>-121777.03</v>
      </c>
      <c r="H61" s="35">
        <f t="shared" si="17"/>
        <v>-99294</v>
      </c>
      <c r="I61" s="35">
        <f t="shared" si="17"/>
        <v>-22829.68</v>
      </c>
      <c r="J61" s="35">
        <f t="shared" si="17"/>
        <v>-48784.4</v>
      </c>
      <c r="K61" s="35">
        <f>SUM(B61:J61)</f>
        <v>-859526.7600000001</v>
      </c>
    </row>
    <row r="62" spans="1:11" ht="18.75" customHeight="1">
      <c r="A62" s="16" t="s">
        <v>75</v>
      </c>
      <c r="B62" s="35">
        <f aca="true" t="shared" si="18" ref="B62:J62">B63+B64+B65+B66+B67+B68</f>
        <v>-98070.4</v>
      </c>
      <c r="C62" s="35">
        <f t="shared" si="18"/>
        <v>-145327.2</v>
      </c>
      <c r="D62" s="35">
        <f t="shared" si="18"/>
        <v>-135511.8</v>
      </c>
      <c r="E62" s="35">
        <f t="shared" si="18"/>
        <v>-87206.2</v>
      </c>
      <c r="F62" s="35">
        <f t="shared" si="18"/>
        <v>-99195.2</v>
      </c>
      <c r="G62" s="35">
        <f t="shared" si="18"/>
        <v>-121771</v>
      </c>
      <c r="H62" s="35">
        <f t="shared" si="18"/>
        <v>-99294</v>
      </c>
      <c r="I62" s="35">
        <f t="shared" si="18"/>
        <v>-20554.2</v>
      </c>
      <c r="J62" s="35">
        <f t="shared" si="18"/>
        <v>-48784.4</v>
      </c>
      <c r="K62" s="35">
        <f aca="true" t="shared" si="19" ref="K62:K91">SUM(B62:J62)</f>
        <v>-855714.4</v>
      </c>
    </row>
    <row r="63" spans="1:11" ht="18.75" customHeight="1">
      <c r="A63" s="12" t="s">
        <v>76</v>
      </c>
      <c r="B63" s="35">
        <f>-ROUND(B9*$D$3,2)</f>
        <v>-98070.4</v>
      </c>
      <c r="C63" s="35">
        <f aca="true" t="shared" si="20" ref="C63:J63">-ROUND(C9*$D$3,2)</f>
        <v>-145327.2</v>
      </c>
      <c r="D63" s="35">
        <f t="shared" si="20"/>
        <v>-135511.8</v>
      </c>
      <c r="E63" s="35">
        <f t="shared" si="20"/>
        <v>-87206.2</v>
      </c>
      <c r="F63" s="35">
        <f t="shared" si="20"/>
        <v>-99195.2</v>
      </c>
      <c r="G63" s="35">
        <f t="shared" si="20"/>
        <v>-121771</v>
      </c>
      <c r="H63" s="35">
        <f t="shared" si="20"/>
        <v>-99294</v>
      </c>
      <c r="I63" s="35">
        <f t="shared" si="20"/>
        <v>-20554.2</v>
      </c>
      <c r="J63" s="35">
        <f t="shared" si="20"/>
        <v>-48784.4</v>
      </c>
      <c r="K63" s="35">
        <f t="shared" si="19"/>
        <v>-855714.4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C69:I69">SUM(C70:C99)</f>
        <v>-76.42</v>
      </c>
      <c r="D69" s="67">
        <f t="shared" si="21"/>
        <v>-1073.78</v>
      </c>
      <c r="E69" s="19">
        <v>0</v>
      </c>
      <c r="F69" s="67">
        <f t="shared" si="21"/>
        <v>-380.65</v>
      </c>
      <c r="G69" s="67">
        <f t="shared" si="21"/>
        <v>-6.03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-3812.3599999999997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3" ht="18.75" customHeight="1">
      <c r="A104" s="16" t="s">
        <v>84</v>
      </c>
      <c r="B104" s="24">
        <f aca="true" t="shared" si="22" ref="B104:H104">+B105+B106</f>
        <v>862288.33</v>
      </c>
      <c r="C104" s="24">
        <f t="shared" si="22"/>
        <v>1247059.49</v>
      </c>
      <c r="D104" s="24">
        <f t="shared" si="22"/>
        <v>1612285.47</v>
      </c>
      <c r="E104" s="24">
        <f t="shared" si="22"/>
        <v>767636.4500000001</v>
      </c>
      <c r="F104" s="24">
        <f t="shared" si="22"/>
        <v>1163421.1500000001</v>
      </c>
      <c r="G104" s="24">
        <f t="shared" si="22"/>
        <v>1562148.6400000001</v>
      </c>
      <c r="H104" s="24">
        <f t="shared" si="22"/>
        <v>715771.45</v>
      </c>
      <c r="I104" s="24">
        <f>+I105+I106</f>
        <v>293517.98</v>
      </c>
      <c r="J104" s="24">
        <f>+J105+J106</f>
        <v>565087.62</v>
      </c>
      <c r="K104" s="48">
        <f>SUM(B104:J104)</f>
        <v>8789216.58</v>
      </c>
      <c r="L104" s="54"/>
      <c r="M104" s="76"/>
    </row>
    <row r="105" spans="1:12" ht="18" customHeight="1">
      <c r="A105" s="16" t="s">
        <v>83</v>
      </c>
      <c r="B105" s="24">
        <f aca="true" t="shared" si="23" ref="B105:J105">+B48+B62+B69+B101</f>
        <v>856425.83</v>
      </c>
      <c r="C105" s="24">
        <f t="shared" si="23"/>
        <v>1232515.64</v>
      </c>
      <c r="D105" s="24">
        <f t="shared" si="23"/>
        <v>1586452.54</v>
      </c>
      <c r="E105" s="24">
        <f t="shared" si="23"/>
        <v>744921.02</v>
      </c>
      <c r="F105" s="24">
        <f t="shared" si="23"/>
        <v>1139639.6700000002</v>
      </c>
      <c r="G105" s="24">
        <f t="shared" si="23"/>
        <v>1533423.04</v>
      </c>
      <c r="H105" s="24">
        <f t="shared" si="23"/>
        <v>695522.24</v>
      </c>
      <c r="I105" s="24">
        <f t="shared" si="23"/>
        <v>293517.98</v>
      </c>
      <c r="J105" s="24">
        <f t="shared" si="23"/>
        <v>557235.37</v>
      </c>
      <c r="K105" s="48">
        <f>SUM(B105:J105)</f>
        <v>8639653.329999998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5862.5</v>
      </c>
      <c r="C106" s="24">
        <f t="shared" si="24"/>
        <v>14543.849999999997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28725.600000000002</v>
      </c>
      <c r="H106" s="24">
        <f t="shared" si="24"/>
        <v>20249.21</v>
      </c>
      <c r="I106" s="19">
        <f t="shared" si="24"/>
        <v>0</v>
      </c>
      <c r="J106" s="24">
        <f t="shared" si="24"/>
        <v>7852.25</v>
      </c>
      <c r="K106" s="48">
        <f>SUM(B106:J106)</f>
        <v>149563.25</v>
      </c>
    </row>
    <row r="107" spans="1:13" ht="18.75" customHeight="1">
      <c r="A107" s="16" t="s">
        <v>85</v>
      </c>
      <c r="B107" s="35">
        <v>-13046.84</v>
      </c>
      <c r="C107" s="35">
        <v>-9267.990000000003</v>
      </c>
      <c r="D107" s="19">
        <v>0</v>
      </c>
      <c r="E107" s="19">
        <v>0</v>
      </c>
      <c r="F107" s="19">
        <v>0</v>
      </c>
      <c r="G107" s="35">
        <v>-1000.1699999999994</v>
      </c>
      <c r="H107" s="19">
        <v>0</v>
      </c>
      <c r="I107" s="19">
        <v>0</v>
      </c>
      <c r="J107" s="35">
        <v>-6168.59</v>
      </c>
      <c r="K107" s="48">
        <f>SUM(B107:J107)</f>
        <v>-29483.59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8789216.599999998</v>
      </c>
      <c r="L112" s="54"/>
    </row>
    <row r="113" spans="1:11" ht="18.75" customHeight="1">
      <c r="A113" s="26" t="s">
        <v>71</v>
      </c>
      <c r="B113" s="27">
        <v>111559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111559</v>
      </c>
    </row>
    <row r="114" spans="1:11" ht="18.75" customHeight="1">
      <c r="A114" s="26" t="s">
        <v>72</v>
      </c>
      <c r="B114" s="27">
        <v>750729.33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750729.33</v>
      </c>
    </row>
    <row r="115" spans="1:11" ht="18.75" customHeight="1">
      <c r="A115" s="26" t="s">
        <v>73</v>
      </c>
      <c r="B115" s="40">
        <v>0</v>
      </c>
      <c r="C115" s="27">
        <f>+C104</f>
        <v>1247059.49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1247059.49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1612285.47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1612285.47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767636.4500000001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767636.4500000001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221749.33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221749.33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417830.85000000003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417830.85000000003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61831.049999999996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61831.049999999996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462009.93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462009.93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480423.33</v>
      </c>
      <c r="H122" s="40">
        <v>0</v>
      </c>
      <c r="I122" s="40">
        <v>0</v>
      </c>
      <c r="J122" s="40">
        <v>0</v>
      </c>
      <c r="K122" s="41">
        <f t="shared" si="25"/>
        <v>480423.33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42656.13</v>
      </c>
      <c r="H123" s="40">
        <v>0</v>
      </c>
      <c r="I123" s="40">
        <v>0</v>
      </c>
      <c r="J123" s="40">
        <v>0</v>
      </c>
      <c r="K123" s="41">
        <f t="shared" si="25"/>
        <v>42656.13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239075.27</v>
      </c>
      <c r="H124" s="40">
        <v>0</v>
      </c>
      <c r="I124" s="40">
        <v>0</v>
      </c>
      <c r="J124" s="40">
        <v>0</v>
      </c>
      <c r="K124" s="41">
        <f t="shared" si="25"/>
        <v>239075.27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208703.67</v>
      </c>
      <c r="H125" s="40">
        <v>0</v>
      </c>
      <c r="I125" s="40">
        <v>0</v>
      </c>
      <c r="J125" s="40">
        <v>0</v>
      </c>
      <c r="K125" s="41">
        <f t="shared" si="25"/>
        <v>208703.67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591290.25</v>
      </c>
      <c r="H126" s="40">
        <v>0</v>
      </c>
      <c r="I126" s="40">
        <v>0</v>
      </c>
      <c r="J126" s="40">
        <v>0</v>
      </c>
      <c r="K126" s="41">
        <f t="shared" si="25"/>
        <v>591290.25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251492.85</v>
      </c>
      <c r="I127" s="40">
        <v>0</v>
      </c>
      <c r="J127" s="40">
        <v>0</v>
      </c>
      <c r="K127" s="41">
        <f t="shared" si="25"/>
        <v>251492.85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464278.6</v>
      </c>
      <c r="I128" s="40">
        <v>0</v>
      </c>
      <c r="J128" s="40">
        <v>0</v>
      </c>
      <c r="K128" s="41">
        <f t="shared" si="25"/>
        <v>464278.6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293517.98</v>
      </c>
      <c r="J129" s="40">
        <v>0</v>
      </c>
      <c r="K129" s="41">
        <f t="shared" si="25"/>
        <v>293517.98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565087.62</v>
      </c>
      <c r="K130" s="44">
        <f t="shared" si="25"/>
        <v>565087.62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2016-11-10T20:33:29Z</dcterms:modified>
  <cp:category/>
  <cp:version/>
  <cp:contentType/>
  <cp:contentStatus/>
</cp:coreProperties>
</file>