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<sst xmlns="http://schemas.openxmlformats.org/spreadsheetml/2006/main" count="134" uniqueCount="134">
  <si>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</si>
  <si>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</si>
  <si>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</si>
  <si>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</si>
  <si>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</si>
  <si>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</si>
  <si>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</si>
  <si>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</si>
  <si>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</si>
  <si>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</si>
  <si>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</si>
  <si>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</si>
  <si>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</si>
  <si>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</si>
  <si>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</si>
  <si>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</si>
  <si>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</si>
  <si>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</si>
  <si>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</si>
  <si>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</si>
  <si>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</si>
  <si>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</si>
  <si>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</si>
  <si>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</si>
  <si>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</si>
  <si>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</si>
  <si>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</si>
  <si>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</si>
  <si>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</si>
  <si>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</si>
  <si>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</si>
  <si>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</si>
  <si>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</si>
  <si>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</si>
  <si>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</si>
  <si>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</si>
  <si>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</si>
  <si>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</si>
  <si>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</si>
  <si>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</si>
  <si>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</si>
  <si>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</si>
  <si>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</si>
  <si>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</si>
  <si>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</si>
  <si>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</si>
  <si>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</si>
  <si>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</si>
  <si>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</si>
  <si>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</si>
  <si>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</si>
  <si>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</si>
  <si>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</si>
  <si>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</si>
  <si>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</si>
  <si>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</si>
  <si>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</si>
  <si>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</si>
  <si>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</si>
  <si>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</si>
  <si>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</si>
  <si>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</si>
  <si>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</si>
  <si>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</si>
  <si>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</si>
  <si>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</si>
  <si>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</si>
  <si>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</si>
  <si>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</si>
  <si>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</si>
  <si>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</si>
  <si>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</si>
  <si>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</si>
  <si>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</si>
  <si>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</si>
  <si>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</si>
  <si>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</si>
  <si>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</si>
  <si>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</si>
  <si>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</si>
  <si>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</si>
  <si>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</si>
  <si>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</si>
  <si>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</si>
  <si>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</si>
  <si>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</si>
  <si>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</si>
  <si>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</si>
  <si>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</si>
  <si>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</si>
  <si>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</si>
  <si>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</si>
  <si>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</si>
  <si>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</si>
  <si>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</si>
  <si>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</si>
  <si>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</si>
  <si>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</si>
  <si>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</si>
  <si>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</si>
  <si>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</si>
  <si>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</si>
  <si>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</si>
  <si>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</si>
  <si>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</si>
  <si>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</si>
  <si>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</si>
  <si>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</si>
  <si>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</si>
  <si>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</si>
  <si>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</si>
  <si>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</si>
  <si>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</si>
  <si>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</si>
  <si>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</si>
  <si>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</si>
  <si>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</si>
  <si>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</si>
  <si>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</si>
  <si>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</si>
  <si>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</si>
  <si>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</si>
  <si>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</si>
  <si>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</si>
  <si>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</si>
  <si>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</si>
  <si>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</si>
  <si>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</si>
  <si>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</si>
  <si>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</si>
  <si>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</si>
  <si>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</si>
  <si>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</si>
  <si>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27/10/16 - VENCIMENTO 10/11/16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</si>
</sst>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621491</v>
      </c>
      <c r="C7" s="9">
        <f t="shared" si="0"/>
        <v>788310</v>
      </c>
      <c r="D7" s="9">
        <f t="shared" si="0"/>
        <v>810178</v>
      </c>
      <c r="E7" s="9">
        <f t="shared" si="0"/>
        <v>550417</v>
      </c>
      <c r="F7" s="9">
        <f t="shared" si="0"/>
        <v>752510</v>
      </c>
      <c r="G7" s="9">
        <f t="shared" si="0"/>
        <v>1252092</v>
      </c>
      <c r="H7" s="9">
        <f t="shared" si="0"/>
        <v>584115</v>
      </c>
      <c r="I7" s="9">
        <f t="shared" si="0"/>
        <v>126596</v>
      </c>
      <c r="J7" s="9">
        <f t="shared" si="0"/>
        <v>334789</v>
      </c>
      <c r="K7" s="9">
        <f t="shared" si="0"/>
        <v>5820498</v>
      </c>
      <c r="L7" s="52"/>
    </row>
    <row r="8" spans="1:11" ht="17.25" customHeight="1">
      <c r="A8" s="10" t="s">
        <v>99</v>
      </c>
      <c r="B8" s="11">
        <f>B9+B12+B16</f>
        <v>297481</v>
      </c>
      <c r="C8" s="11">
        <f aca="true" t="shared" si="1" ref="C8:J8">C9+C12+C16</f>
        <v>386567</v>
      </c>
      <c r="D8" s="11">
        <f t="shared" si="1"/>
        <v>375392</v>
      </c>
      <c r="E8" s="11">
        <f t="shared" si="1"/>
        <v>272874</v>
      </c>
      <c r="F8" s="11">
        <f t="shared" si="1"/>
        <v>361317</v>
      </c>
      <c r="G8" s="11">
        <f t="shared" si="1"/>
        <v>605816</v>
      </c>
      <c r="H8" s="11">
        <f t="shared" si="1"/>
        <v>306767</v>
      </c>
      <c r="I8" s="11">
        <f t="shared" si="1"/>
        <v>56598</v>
      </c>
      <c r="J8" s="11">
        <f t="shared" si="1"/>
        <v>150906</v>
      </c>
      <c r="K8" s="11">
        <f>SUM(B8:J8)</f>
        <v>2813718</v>
      </c>
    </row>
    <row r="9" spans="1:11" ht="17.25" customHeight="1">
      <c r="A9" s="15" t="s">
        <v>17</v>
      </c>
      <c r="B9" s="13">
        <f>+B10+B11</f>
        <v>34688</v>
      </c>
      <c r="C9" s="13">
        <f aca="true" t="shared" si="2" ref="C9:J9">+C10+C11</f>
        <v>46757</v>
      </c>
      <c r="D9" s="13">
        <f t="shared" si="2"/>
        <v>40056</v>
      </c>
      <c r="E9" s="13">
        <f t="shared" si="2"/>
        <v>32277</v>
      </c>
      <c r="F9" s="13">
        <f t="shared" si="2"/>
        <v>36876</v>
      </c>
      <c r="G9" s="13">
        <f t="shared" si="2"/>
        <v>47708</v>
      </c>
      <c r="H9" s="13">
        <f t="shared" si="2"/>
        <v>44182</v>
      </c>
      <c r="I9" s="13">
        <f t="shared" si="2"/>
        <v>7688</v>
      </c>
      <c r="J9" s="13">
        <f t="shared" si="2"/>
        <v>14782</v>
      </c>
      <c r="K9" s="11">
        <f>SUM(B9:J9)</f>
        <v>305014</v>
      </c>
    </row>
    <row r="10" spans="1:11" ht="17.25" customHeight="1">
      <c r="A10" s="29" t="s">
        <v>18</v>
      </c>
      <c r="B10" s="13">
        <v>34688</v>
      </c>
      <c r="C10" s="13">
        <v>46757</v>
      </c>
      <c r="D10" s="13">
        <v>40056</v>
      </c>
      <c r="E10" s="13">
        <v>32277</v>
      </c>
      <c r="F10" s="13">
        <v>36876</v>
      </c>
      <c r="G10" s="13">
        <v>47708</v>
      </c>
      <c r="H10" s="13">
        <v>44182</v>
      </c>
      <c r="I10" s="13">
        <v>7688</v>
      </c>
      <c r="J10" s="13">
        <v>14782</v>
      </c>
      <c r="K10" s="11">
        <f>SUM(B10:J10)</f>
        <v>305014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218767</v>
      </c>
      <c r="C12" s="17">
        <f t="shared" si="3"/>
        <v>285378</v>
      </c>
      <c r="D12" s="17">
        <f t="shared" si="3"/>
        <v>281344</v>
      </c>
      <c r="E12" s="17">
        <f t="shared" si="3"/>
        <v>202419</v>
      </c>
      <c r="F12" s="17">
        <f t="shared" si="3"/>
        <v>264479</v>
      </c>
      <c r="G12" s="17">
        <f t="shared" si="3"/>
        <v>451995</v>
      </c>
      <c r="H12" s="17">
        <f t="shared" si="3"/>
        <v>222182</v>
      </c>
      <c r="I12" s="17">
        <f t="shared" si="3"/>
        <v>40300</v>
      </c>
      <c r="J12" s="17">
        <f t="shared" si="3"/>
        <v>113784</v>
      </c>
      <c r="K12" s="11">
        <f aca="true" t="shared" si="4" ref="K12:K27">SUM(B12:J12)</f>
        <v>2080648</v>
      </c>
    </row>
    <row r="13" spans="1:13" ht="17.25" customHeight="1">
      <c r="A13" s="14" t="s">
        <v>20</v>
      </c>
      <c r="B13" s="13">
        <v>107224</v>
      </c>
      <c r="C13" s="13">
        <v>150144</v>
      </c>
      <c r="D13" s="13">
        <v>151787</v>
      </c>
      <c r="E13" s="13">
        <v>105897</v>
      </c>
      <c r="F13" s="13">
        <v>137338</v>
      </c>
      <c r="G13" s="13">
        <v>220063</v>
      </c>
      <c r="H13" s="13">
        <v>104253</v>
      </c>
      <c r="I13" s="13">
        <v>22911</v>
      </c>
      <c r="J13" s="13">
        <v>61338</v>
      </c>
      <c r="K13" s="11">
        <f t="shared" si="4"/>
        <v>1060955</v>
      </c>
      <c r="L13" s="52"/>
      <c r="M13" s="53"/>
    </row>
    <row r="14" spans="1:12" ht="17.25" customHeight="1">
      <c r="A14" s="14" t="s">
        <v>21</v>
      </c>
      <c r="B14" s="13">
        <v>101309</v>
      </c>
      <c r="C14" s="13">
        <v>119951</v>
      </c>
      <c r="D14" s="13">
        <v>118761</v>
      </c>
      <c r="E14" s="13">
        <v>86946</v>
      </c>
      <c r="F14" s="13">
        <v>117123</v>
      </c>
      <c r="G14" s="13">
        <v>215823</v>
      </c>
      <c r="H14" s="13">
        <v>100842</v>
      </c>
      <c r="I14" s="13">
        <v>14776</v>
      </c>
      <c r="J14" s="13">
        <v>48859</v>
      </c>
      <c r="K14" s="11">
        <f t="shared" si="4"/>
        <v>924390</v>
      </c>
      <c r="L14" s="52"/>
    </row>
    <row r="15" spans="1:11" ht="17.25" customHeight="1">
      <c r="A15" s="14" t="s">
        <v>22</v>
      </c>
      <c r="B15" s="13">
        <v>10234</v>
      </c>
      <c r="C15" s="13">
        <v>15283</v>
      </c>
      <c r="D15" s="13">
        <v>10796</v>
      </c>
      <c r="E15" s="13">
        <v>9576</v>
      </c>
      <c r="F15" s="13">
        <v>10018</v>
      </c>
      <c r="G15" s="13">
        <v>16109</v>
      </c>
      <c r="H15" s="13">
        <v>17087</v>
      </c>
      <c r="I15" s="13">
        <v>2613</v>
      </c>
      <c r="J15" s="13">
        <v>3587</v>
      </c>
      <c r="K15" s="11">
        <f t="shared" si="4"/>
        <v>95303</v>
      </c>
    </row>
    <row r="16" spans="1:11" ht="17.25" customHeight="1">
      <c r="A16" s="15" t="s">
        <v>95</v>
      </c>
      <c r="B16" s="13">
        <f>B17+B18+B19</f>
        <v>44026</v>
      </c>
      <c r="C16" s="13">
        <f aca="true" t="shared" si="5" ref="C16:J16">C17+C18+C19</f>
        <v>54432</v>
      </c>
      <c r="D16" s="13">
        <f t="shared" si="5"/>
        <v>53992</v>
      </c>
      <c r="E16" s="13">
        <f t="shared" si="5"/>
        <v>38178</v>
      </c>
      <c r="F16" s="13">
        <f t="shared" si="5"/>
        <v>59962</v>
      </c>
      <c r="G16" s="13">
        <f t="shared" si="5"/>
        <v>106113</v>
      </c>
      <c r="H16" s="13">
        <f t="shared" si="5"/>
        <v>40403</v>
      </c>
      <c r="I16" s="13">
        <f t="shared" si="5"/>
        <v>8610</v>
      </c>
      <c r="J16" s="13">
        <f t="shared" si="5"/>
        <v>22340</v>
      </c>
      <c r="K16" s="11">
        <f t="shared" si="4"/>
        <v>428056</v>
      </c>
    </row>
    <row r="17" spans="1:11" ht="17.25" customHeight="1">
      <c r="A17" s="14" t="s">
        <v>96</v>
      </c>
      <c r="B17" s="13">
        <v>24666</v>
      </c>
      <c r="C17" s="13">
        <v>32985</v>
      </c>
      <c r="D17" s="13">
        <v>31260</v>
      </c>
      <c r="E17" s="13">
        <v>21913</v>
      </c>
      <c r="F17" s="13">
        <v>35254</v>
      </c>
      <c r="G17" s="13">
        <v>59226</v>
      </c>
      <c r="H17" s="13">
        <v>24163</v>
      </c>
      <c r="I17" s="13">
        <v>5283</v>
      </c>
      <c r="J17" s="13">
        <v>12645</v>
      </c>
      <c r="K17" s="11">
        <f t="shared" si="4"/>
        <v>247395</v>
      </c>
    </row>
    <row r="18" spans="1:11" ht="17.25" customHeight="1">
      <c r="A18" s="14" t="s">
        <v>97</v>
      </c>
      <c r="B18" s="13">
        <v>16987</v>
      </c>
      <c r="C18" s="13">
        <v>18078</v>
      </c>
      <c r="D18" s="13">
        <v>20752</v>
      </c>
      <c r="E18" s="13">
        <v>14299</v>
      </c>
      <c r="F18" s="13">
        <v>22387</v>
      </c>
      <c r="G18" s="13">
        <v>43165</v>
      </c>
      <c r="H18" s="13">
        <v>12788</v>
      </c>
      <c r="I18" s="13">
        <v>2822</v>
      </c>
      <c r="J18" s="13">
        <v>8829</v>
      </c>
      <c r="K18" s="11">
        <f t="shared" si="4"/>
        <v>160107</v>
      </c>
    </row>
    <row r="19" spans="1:11" ht="17.25" customHeight="1">
      <c r="A19" s="14" t="s">
        <v>98</v>
      </c>
      <c r="B19" s="13">
        <v>2373</v>
      </c>
      <c r="C19" s="13">
        <v>3369</v>
      </c>
      <c r="D19" s="13">
        <v>1980</v>
      </c>
      <c r="E19" s="13">
        <v>1966</v>
      </c>
      <c r="F19" s="13">
        <v>2321</v>
      </c>
      <c r="G19" s="13">
        <v>3722</v>
      </c>
      <c r="H19" s="13">
        <v>3452</v>
      </c>
      <c r="I19" s="13">
        <v>505</v>
      </c>
      <c r="J19" s="13">
        <v>866</v>
      </c>
      <c r="K19" s="11">
        <f t="shared" si="4"/>
        <v>20554</v>
      </c>
    </row>
    <row r="20" spans="1:11" ht="17.25" customHeight="1">
      <c r="A20" s="16" t="s">
        <v>23</v>
      </c>
      <c r="B20" s="11">
        <f>+B21+B22+B23</f>
        <v>155964</v>
      </c>
      <c r="C20" s="11">
        <f aca="true" t="shared" si="6" ref="C20:J20">+C21+C22+C23</f>
        <v>175400</v>
      </c>
      <c r="D20" s="11">
        <f t="shared" si="6"/>
        <v>198044</v>
      </c>
      <c r="E20" s="11">
        <f t="shared" si="6"/>
        <v>127179</v>
      </c>
      <c r="F20" s="11">
        <f t="shared" si="6"/>
        <v>200248</v>
      </c>
      <c r="G20" s="11">
        <f t="shared" si="6"/>
        <v>371994</v>
      </c>
      <c r="H20" s="11">
        <f t="shared" si="6"/>
        <v>136060</v>
      </c>
      <c r="I20" s="11">
        <f t="shared" si="6"/>
        <v>31255</v>
      </c>
      <c r="J20" s="11">
        <f t="shared" si="6"/>
        <v>76939</v>
      </c>
      <c r="K20" s="11">
        <f t="shared" si="4"/>
        <v>1473083</v>
      </c>
    </row>
    <row r="21" spans="1:12" ht="17.25" customHeight="1">
      <c r="A21" s="12" t="s">
        <v>24</v>
      </c>
      <c r="B21" s="13">
        <v>86050</v>
      </c>
      <c r="C21" s="13">
        <v>106375</v>
      </c>
      <c r="D21" s="13">
        <v>121312</v>
      </c>
      <c r="E21" s="13">
        <v>75759</v>
      </c>
      <c r="F21" s="13">
        <v>117486</v>
      </c>
      <c r="G21" s="13">
        <v>200656</v>
      </c>
      <c r="H21" s="13">
        <v>78572</v>
      </c>
      <c r="I21" s="13">
        <v>20055</v>
      </c>
      <c r="J21" s="13">
        <v>45929</v>
      </c>
      <c r="K21" s="11">
        <f t="shared" si="4"/>
        <v>852194</v>
      </c>
      <c r="L21" s="52"/>
    </row>
    <row r="22" spans="1:12" ht="17.25" customHeight="1">
      <c r="A22" s="12" t="s">
        <v>25</v>
      </c>
      <c r="B22" s="13">
        <v>65403</v>
      </c>
      <c r="C22" s="13">
        <v>63531</v>
      </c>
      <c r="D22" s="13">
        <v>72183</v>
      </c>
      <c r="E22" s="13">
        <v>48206</v>
      </c>
      <c r="F22" s="13">
        <v>78395</v>
      </c>
      <c r="G22" s="13">
        <v>163396</v>
      </c>
      <c r="H22" s="13">
        <v>51777</v>
      </c>
      <c r="I22" s="13">
        <v>10225</v>
      </c>
      <c r="J22" s="13">
        <v>29399</v>
      </c>
      <c r="K22" s="11">
        <f t="shared" si="4"/>
        <v>582515</v>
      </c>
      <c r="L22" s="52"/>
    </row>
    <row r="23" spans="1:11" ht="17.25" customHeight="1">
      <c r="A23" s="12" t="s">
        <v>26</v>
      </c>
      <c r="B23" s="13">
        <v>4511</v>
      </c>
      <c r="C23" s="13">
        <v>5494</v>
      </c>
      <c r="D23" s="13">
        <v>4549</v>
      </c>
      <c r="E23" s="13">
        <v>3214</v>
      </c>
      <c r="F23" s="13">
        <v>4367</v>
      </c>
      <c r="G23" s="13">
        <v>7942</v>
      </c>
      <c r="H23" s="13">
        <v>5711</v>
      </c>
      <c r="I23" s="13">
        <v>975</v>
      </c>
      <c r="J23" s="13">
        <v>1611</v>
      </c>
      <c r="K23" s="11">
        <f t="shared" si="4"/>
        <v>38374</v>
      </c>
    </row>
    <row r="24" spans="1:11" ht="17.25" customHeight="1">
      <c r="A24" s="16" t="s">
        <v>27</v>
      </c>
      <c r="B24" s="13">
        <f>+B25+B26</f>
        <v>168046</v>
      </c>
      <c r="C24" s="13">
        <f aca="true" t="shared" si="7" ref="C24:J24">+C25+C26</f>
        <v>226343</v>
      </c>
      <c r="D24" s="13">
        <f t="shared" si="7"/>
        <v>236742</v>
      </c>
      <c r="E24" s="13">
        <f t="shared" si="7"/>
        <v>150364</v>
      </c>
      <c r="F24" s="13">
        <f t="shared" si="7"/>
        <v>190945</v>
      </c>
      <c r="G24" s="13">
        <f t="shared" si="7"/>
        <v>274282</v>
      </c>
      <c r="H24" s="13">
        <f t="shared" si="7"/>
        <v>132519</v>
      </c>
      <c r="I24" s="13">
        <f t="shared" si="7"/>
        <v>38743</v>
      </c>
      <c r="J24" s="13">
        <f t="shared" si="7"/>
        <v>106944</v>
      </c>
      <c r="K24" s="11">
        <f t="shared" si="4"/>
        <v>1524928</v>
      </c>
    </row>
    <row r="25" spans="1:12" ht="17.25" customHeight="1">
      <c r="A25" s="12" t="s">
        <v>131</v>
      </c>
      <c r="B25" s="13">
        <v>67489</v>
      </c>
      <c r="C25" s="13">
        <v>101161</v>
      </c>
      <c r="D25" s="13">
        <v>113955</v>
      </c>
      <c r="E25" s="13">
        <v>70879</v>
      </c>
      <c r="F25" s="13">
        <v>83394</v>
      </c>
      <c r="G25" s="13">
        <v>112318</v>
      </c>
      <c r="H25" s="13">
        <v>55508</v>
      </c>
      <c r="I25" s="13">
        <v>20663</v>
      </c>
      <c r="J25" s="13">
        <v>48669</v>
      </c>
      <c r="K25" s="11">
        <f t="shared" si="4"/>
        <v>674036</v>
      </c>
      <c r="L25" s="52"/>
    </row>
    <row r="26" spans="1:12" ht="17.25" customHeight="1">
      <c r="A26" s="12" t="s">
        <v>132</v>
      </c>
      <c r="B26" s="13">
        <v>100557</v>
      </c>
      <c r="C26" s="13">
        <v>125182</v>
      </c>
      <c r="D26" s="13">
        <v>122787</v>
      </c>
      <c r="E26" s="13">
        <v>79485</v>
      </c>
      <c r="F26" s="13">
        <v>107551</v>
      </c>
      <c r="G26" s="13">
        <v>161964</v>
      </c>
      <c r="H26" s="13">
        <v>77011</v>
      </c>
      <c r="I26" s="13">
        <v>18080</v>
      </c>
      <c r="J26" s="13">
        <v>58275</v>
      </c>
      <c r="K26" s="11">
        <f t="shared" si="4"/>
        <v>850892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8769</v>
      </c>
      <c r="I27" s="11">
        <v>0</v>
      </c>
      <c r="J27" s="11">
        <v>0</v>
      </c>
      <c r="K27" s="11">
        <f t="shared" si="4"/>
        <v>8769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6380.21</v>
      </c>
      <c r="I35" s="19">
        <v>0</v>
      </c>
      <c r="J35" s="19">
        <v>0</v>
      </c>
      <c r="K35" s="23">
        <f>SUM(B35:J35)</f>
        <v>6380.21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1746768.4500000002</v>
      </c>
      <c r="C47" s="22">
        <f aca="true" t="shared" si="12" ref="C47:H47">+C48+C57</f>
        <v>2476179.8899999997</v>
      </c>
      <c r="D47" s="22">
        <f t="shared" si="12"/>
        <v>2863466.73</v>
      </c>
      <c r="E47" s="22">
        <f t="shared" si="12"/>
        <v>1661845.79</v>
      </c>
      <c r="F47" s="22">
        <f t="shared" si="12"/>
        <v>2242119.66</v>
      </c>
      <c r="G47" s="22">
        <f t="shared" si="12"/>
        <v>3144347.36</v>
      </c>
      <c r="H47" s="22">
        <f t="shared" si="12"/>
        <v>1692443.69</v>
      </c>
      <c r="I47" s="22">
        <f>+I48+I57</f>
        <v>640540.09</v>
      </c>
      <c r="J47" s="22">
        <f>+J48+J57</f>
        <v>1019834.87</v>
      </c>
      <c r="K47" s="22">
        <f>SUM(B47:J47)</f>
        <v>17487546.529999997</v>
      </c>
    </row>
    <row r="48" spans="1:11" ht="17.25" customHeight="1">
      <c r="A48" s="16" t="s">
        <v>113</v>
      </c>
      <c r="B48" s="23">
        <f>SUM(B49:B56)</f>
        <v>1727859.11</v>
      </c>
      <c r="C48" s="23">
        <f aca="true" t="shared" si="13" ref="C48:J48">SUM(C49:C56)</f>
        <v>2452368.05</v>
      </c>
      <c r="D48" s="23">
        <f t="shared" si="13"/>
        <v>2837633.8</v>
      </c>
      <c r="E48" s="23">
        <f t="shared" si="13"/>
        <v>1639130.36</v>
      </c>
      <c r="F48" s="23">
        <f t="shared" si="13"/>
        <v>2218338.18</v>
      </c>
      <c r="G48" s="23">
        <f t="shared" si="13"/>
        <v>3114621.59</v>
      </c>
      <c r="H48" s="23">
        <f t="shared" si="13"/>
        <v>1672194.48</v>
      </c>
      <c r="I48" s="23">
        <f t="shared" si="13"/>
        <v>640540.09</v>
      </c>
      <c r="J48" s="23">
        <f t="shared" si="13"/>
        <v>1005814.03</v>
      </c>
      <c r="K48" s="23">
        <f aca="true" t="shared" si="14" ref="K48:K57">SUM(B48:J48)</f>
        <v>17308499.69</v>
      </c>
    </row>
    <row r="49" spans="1:11" ht="17.25" customHeight="1">
      <c r="A49" s="34" t="s">
        <v>44</v>
      </c>
      <c r="B49" s="23">
        <f aca="true" t="shared" si="15" ref="B49:H49">ROUND(B30*B7,2)</f>
        <v>1726750.59</v>
      </c>
      <c r="C49" s="23">
        <f t="shared" si="15"/>
        <v>2445022.3</v>
      </c>
      <c r="D49" s="23">
        <f t="shared" si="15"/>
        <v>2835298.93</v>
      </c>
      <c r="E49" s="23">
        <f t="shared" si="15"/>
        <v>1638206.12</v>
      </c>
      <c r="F49" s="23">
        <f t="shared" si="15"/>
        <v>2216593.46</v>
      </c>
      <c r="G49" s="23">
        <f t="shared" si="15"/>
        <v>3112074.67</v>
      </c>
      <c r="H49" s="23">
        <f t="shared" si="15"/>
        <v>1664786.16</v>
      </c>
      <c r="I49" s="23">
        <f>ROUND(I30*I7,2)</f>
        <v>639474.37</v>
      </c>
      <c r="J49" s="23">
        <f>ROUND(J30*J7,2)</f>
        <v>1003596.99</v>
      </c>
      <c r="K49" s="23">
        <f t="shared" si="14"/>
        <v>17281803.59</v>
      </c>
    </row>
    <row r="50" spans="1:11" ht="17.25" customHeight="1">
      <c r="A50" s="34" t="s">
        <v>45</v>
      </c>
      <c r="B50" s="19">
        <v>0</v>
      </c>
      <c r="C50" s="23">
        <f>ROUND(C31*C7,2)</f>
        <v>5434.75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5434.75</v>
      </c>
    </row>
    <row r="51" spans="1:11" ht="17.25" customHeight="1">
      <c r="A51" s="66" t="s">
        <v>106</v>
      </c>
      <c r="B51" s="67">
        <f aca="true" t="shared" si="16" ref="B51:H51">ROUND(B32*B7,2)</f>
        <v>-2983.16</v>
      </c>
      <c r="C51" s="67">
        <f t="shared" si="16"/>
        <v>-3862.72</v>
      </c>
      <c r="D51" s="67">
        <f t="shared" si="16"/>
        <v>-4050.89</v>
      </c>
      <c r="E51" s="67">
        <f t="shared" si="16"/>
        <v>-2521.16</v>
      </c>
      <c r="F51" s="67">
        <f t="shared" si="16"/>
        <v>-3536.8</v>
      </c>
      <c r="G51" s="67">
        <f t="shared" si="16"/>
        <v>-4883.16</v>
      </c>
      <c r="H51" s="67">
        <f t="shared" si="16"/>
        <v>-2686.93</v>
      </c>
      <c r="I51" s="19">
        <v>0</v>
      </c>
      <c r="J51" s="19">
        <v>0</v>
      </c>
      <c r="K51" s="67">
        <f>SUM(B51:J51)</f>
        <v>-24524.82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6380.21</v>
      </c>
      <c r="I53" s="31">
        <f>+I35</f>
        <v>0</v>
      </c>
      <c r="J53" s="31">
        <f>+J35</f>
        <v>0</v>
      </c>
      <c r="K53" s="23">
        <f t="shared" si="14"/>
        <v>6380.21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-222748.99</v>
      </c>
      <c r="C61" s="35">
        <f t="shared" si="17"/>
        <v>-203306.93</v>
      </c>
      <c r="D61" s="35">
        <f t="shared" si="17"/>
        <v>-214261.09</v>
      </c>
      <c r="E61" s="35">
        <f t="shared" si="17"/>
        <v>-289372.93</v>
      </c>
      <c r="F61" s="35">
        <f t="shared" si="17"/>
        <v>-277095.23</v>
      </c>
      <c r="G61" s="35">
        <f t="shared" si="17"/>
        <v>-295619.82999999996</v>
      </c>
      <c r="H61" s="35">
        <f t="shared" si="17"/>
        <v>-182926.6</v>
      </c>
      <c r="I61" s="35">
        <f t="shared" si="17"/>
        <v>-96775.38</v>
      </c>
      <c r="J61" s="35">
        <f t="shared" si="17"/>
        <v>-67068.1</v>
      </c>
      <c r="K61" s="35">
        <f>SUM(B61:J61)</f>
        <v>-1849175.08</v>
      </c>
    </row>
    <row r="62" spans="1:11" ht="18.75" customHeight="1">
      <c r="A62" s="16" t="s">
        <v>75</v>
      </c>
      <c r="B62" s="35">
        <f aca="true" t="shared" si="18" ref="B62:J62">B63+B64+B65+B66+B67+B68</f>
        <v>-207512.49</v>
      </c>
      <c r="C62" s="35">
        <f t="shared" si="18"/>
        <v>-181112.01</v>
      </c>
      <c r="D62" s="35">
        <f t="shared" si="18"/>
        <v>-192277.81</v>
      </c>
      <c r="E62" s="35">
        <f t="shared" si="18"/>
        <v>-274709.93</v>
      </c>
      <c r="F62" s="35">
        <f t="shared" si="18"/>
        <v>-256564.57999999996</v>
      </c>
      <c r="G62" s="35">
        <f t="shared" si="18"/>
        <v>-264908.3</v>
      </c>
      <c r="H62" s="35">
        <f t="shared" si="18"/>
        <v>-167891.6</v>
      </c>
      <c r="I62" s="35">
        <f t="shared" si="18"/>
        <v>-29214.4</v>
      </c>
      <c r="J62" s="35">
        <f t="shared" si="18"/>
        <v>-56171.6</v>
      </c>
      <c r="K62" s="35">
        <f aca="true" t="shared" si="19" ref="K62:K91">SUM(B62:J62)</f>
        <v>-1630362.72</v>
      </c>
    </row>
    <row r="63" spans="1:11" ht="18.75" customHeight="1">
      <c r="A63" s="12" t="s">
        <v>76</v>
      </c>
      <c r="B63" s="35">
        <f>-ROUND(B9*$D$3,2)</f>
        <v>-131814.4</v>
      </c>
      <c r="C63" s="35">
        <f aca="true" t="shared" si="20" ref="C63:J63">-ROUND(C9*$D$3,2)</f>
        <v>-177676.6</v>
      </c>
      <c r="D63" s="35">
        <f t="shared" si="20"/>
        <v>-152212.8</v>
      </c>
      <c r="E63" s="35">
        <f t="shared" si="20"/>
        <v>-122652.6</v>
      </c>
      <c r="F63" s="35">
        <f t="shared" si="20"/>
        <v>-140128.8</v>
      </c>
      <c r="G63" s="35">
        <f t="shared" si="20"/>
        <v>-181290.4</v>
      </c>
      <c r="H63" s="35">
        <f t="shared" si="20"/>
        <v>-167891.6</v>
      </c>
      <c r="I63" s="35">
        <f t="shared" si="20"/>
        <v>-29214.4</v>
      </c>
      <c r="J63" s="35">
        <f t="shared" si="20"/>
        <v>-56171.6</v>
      </c>
      <c r="K63" s="35">
        <f t="shared" si="19"/>
        <v>-1159053.2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-1064</v>
      </c>
      <c r="C65" s="35">
        <v>-368.6</v>
      </c>
      <c r="D65" s="35">
        <v>-338.2</v>
      </c>
      <c r="E65" s="35">
        <v>-1109.6</v>
      </c>
      <c r="F65" s="35">
        <v>-554.8</v>
      </c>
      <c r="G65" s="35">
        <v>-539.6</v>
      </c>
      <c r="H65" s="19">
        <v>0</v>
      </c>
      <c r="I65" s="19">
        <v>0</v>
      </c>
      <c r="J65" s="19">
        <v>0</v>
      </c>
      <c r="K65" s="35">
        <f t="shared" si="19"/>
        <v>-3974.7999999999997</v>
      </c>
    </row>
    <row r="66" spans="1:11" ht="18.75" customHeight="1">
      <c r="A66" s="12" t="s">
        <v>107</v>
      </c>
      <c r="B66" s="35">
        <v>-1136.2</v>
      </c>
      <c r="C66" s="35">
        <v>0</v>
      </c>
      <c r="D66" s="35">
        <v>-345.8</v>
      </c>
      <c r="E66" s="35">
        <v>-505.4</v>
      </c>
      <c r="F66" s="35">
        <v>-285</v>
      </c>
      <c r="G66" s="35">
        <v>-558.6</v>
      </c>
      <c r="H66" s="19">
        <v>0</v>
      </c>
      <c r="I66" s="19">
        <v>0</v>
      </c>
      <c r="J66" s="19">
        <v>0</v>
      </c>
      <c r="K66" s="35">
        <f t="shared" si="19"/>
        <v>-2831</v>
      </c>
    </row>
    <row r="67" spans="1:11" ht="18.75" customHeight="1">
      <c r="A67" s="12" t="s">
        <v>53</v>
      </c>
      <c r="B67" s="35">
        <v>-73497.89</v>
      </c>
      <c r="C67" s="35">
        <v>-3066.81</v>
      </c>
      <c r="D67" s="35">
        <v>-39381.01</v>
      </c>
      <c r="E67" s="35">
        <v>-150442.33</v>
      </c>
      <c r="F67" s="35">
        <v>-115595.98</v>
      </c>
      <c r="G67" s="35">
        <v>-82519.7</v>
      </c>
      <c r="H67" s="19">
        <v>0</v>
      </c>
      <c r="I67" s="19">
        <v>0</v>
      </c>
      <c r="J67" s="19">
        <v>0</v>
      </c>
      <c r="K67" s="35">
        <f t="shared" si="19"/>
        <v>-464503.72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-21983.28</v>
      </c>
      <c r="E69" s="67">
        <f t="shared" si="21"/>
        <v>-14663</v>
      </c>
      <c r="F69" s="67">
        <f t="shared" si="21"/>
        <v>-20530.65</v>
      </c>
      <c r="G69" s="67">
        <f t="shared" si="21"/>
        <v>-30711.53</v>
      </c>
      <c r="H69" s="67">
        <f t="shared" si="21"/>
        <v>-15035</v>
      </c>
      <c r="I69" s="67">
        <f t="shared" si="21"/>
        <v>-67560.98000000001</v>
      </c>
      <c r="J69" s="67">
        <f t="shared" si="21"/>
        <v>-10896.5</v>
      </c>
      <c r="K69" s="67">
        <f t="shared" si="19"/>
        <v>-218812.36000000002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1524019.4600000002</v>
      </c>
      <c r="C104" s="24">
        <f t="shared" si="22"/>
        <v>2272872.96</v>
      </c>
      <c r="D104" s="24">
        <f t="shared" si="22"/>
        <v>2649205.64</v>
      </c>
      <c r="E104" s="24">
        <f t="shared" si="22"/>
        <v>1372472.86</v>
      </c>
      <c r="F104" s="24">
        <f t="shared" si="22"/>
        <v>1965024.4300000002</v>
      </c>
      <c r="G104" s="24">
        <f t="shared" si="22"/>
        <v>2848727.5300000003</v>
      </c>
      <c r="H104" s="24">
        <f t="shared" si="22"/>
        <v>1509517.0899999999</v>
      </c>
      <c r="I104" s="24">
        <f>+I105+I106</f>
        <v>543764.71</v>
      </c>
      <c r="J104" s="24">
        <f>+J105+J106</f>
        <v>952766.77</v>
      </c>
      <c r="K104" s="48">
        <f>SUM(B104:J104)</f>
        <v>15638371.450000003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1505110.12</v>
      </c>
      <c r="C105" s="24">
        <f t="shared" si="23"/>
        <v>2249061.12</v>
      </c>
      <c r="D105" s="24">
        <f t="shared" si="23"/>
        <v>2623372.71</v>
      </c>
      <c r="E105" s="24">
        <f t="shared" si="23"/>
        <v>1349757.4300000002</v>
      </c>
      <c r="F105" s="24">
        <f t="shared" si="23"/>
        <v>1941242.9500000002</v>
      </c>
      <c r="G105" s="24">
        <f t="shared" si="23"/>
        <v>2819001.7600000002</v>
      </c>
      <c r="H105" s="24">
        <f t="shared" si="23"/>
        <v>1489267.88</v>
      </c>
      <c r="I105" s="24">
        <f t="shared" si="23"/>
        <v>543764.71</v>
      </c>
      <c r="J105" s="24">
        <f t="shared" si="23"/>
        <v>938745.93</v>
      </c>
      <c r="K105" s="48">
        <f>SUM(B105:J105)</f>
        <v>15459324.610000003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15638371.430000002</v>
      </c>
      <c r="L112" s="54"/>
    </row>
    <row r="113" spans="1:11" ht="18.75" customHeight="1">
      <c r="A113" s="26" t="s">
        <v>71</v>
      </c>
      <c r="B113" s="27">
        <v>187206.31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187206.31</v>
      </c>
    </row>
    <row r="114" spans="1:11" ht="18.75" customHeight="1">
      <c r="A114" s="26" t="s">
        <v>72</v>
      </c>
      <c r="B114" s="27">
        <v>1336813.15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1336813.15</v>
      </c>
    </row>
    <row r="115" spans="1:11" ht="18.75" customHeight="1">
      <c r="A115" s="26" t="s">
        <v>73</v>
      </c>
      <c r="B115" s="40">
        <v>0</v>
      </c>
      <c r="C115" s="27">
        <f>+C104</f>
        <v>2272872.96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2272872.96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2649205.64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2649205.64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1372472.86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1372472.86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387245.7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387245.7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719182.56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719182.56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95493.56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95493.56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763102.6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763102.6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846136.86</v>
      </c>
      <c r="H122" s="40">
        <v>0</v>
      </c>
      <c r="I122" s="40">
        <v>0</v>
      </c>
      <c r="J122" s="40">
        <v>0</v>
      </c>
      <c r="K122" s="41">
        <f t="shared" si="25"/>
        <v>846136.86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65697.29</v>
      </c>
      <c r="H123" s="40">
        <v>0</v>
      </c>
      <c r="I123" s="40">
        <v>0</v>
      </c>
      <c r="J123" s="40">
        <v>0</v>
      </c>
      <c r="K123" s="41">
        <f t="shared" si="25"/>
        <v>65697.29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423871.07</v>
      </c>
      <c r="H124" s="40">
        <v>0</v>
      </c>
      <c r="I124" s="40">
        <v>0</v>
      </c>
      <c r="J124" s="40">
        <v>0</v>
      </c>
      <c r="K124" s="41">
        <f t="shared" si="25"/>
        <v>423871.07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409380.76</v>
      </c>
      <c r="H125" s="40">
        <v>0</v>
      </c>
      <c r="I125" s="40">
        <v>0</v>
      </c>
      <c r="J125" s="40">
        <v>0</v>
      </c>
      <c r="K125" s="41">
        <f t="shared" si="25"/>
        <v>409380.76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1103641.55</v>
      </c>
      <c r="H126" s="40">
        <v>0</v>
      </c>
      <c r="I126" s="40">
        <v>0</v>
      </c>
      <c r="J126" s="40">
        <v>0</v>
      </c>
      <c r="K126" s="41">
        <f t="shared" si="25"/>
        <v>1103641.55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533135.83</v>
      </c>
      <c r="I127" s="40">
        <v>0</v>
      </c>
      <c r="J127" s="40">
        <v>0</v>
      </c>
      <c r="K127" s="41">
        <f t="shared" si="25"/>
        <v>533135.83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976381.26</v>
      </c>
      <c r="I128" s="40">
        <v>0</v>
      </c>
      <c r="J128" s="40">
        <v>0</v>
      </c>
      <c r="K128" s="41">
        <f t="shared" si="25"/>
        <v>976381.26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543764.71</v>
      </c>
      <c r="J129" s="40">
        <v>0</v>
      </c>
      <c r="K129" s="41">
        <f t="shared" si="25"/>
        <v>543764.71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952766.76</v>
      </c>
      <c r="K130" s="44">
        <f t="shared" si="25"/>
        <v>952766.76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2016-11-09T17:15:53Z</dcterms:modified>
  <cp:category/>
  <cp:version/>
  <cp:contentType/>
  <cp:contentStatus/>
</cp:coreProperties>
</file>