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<sst xmlns="http://schemas.openxmlformats.org/spreadsheetml/2006/main" count="136" uniqueCount="136">
  <si>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</si>
  <si>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</si>
  <si>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</si>
  <si>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</si>
  <si>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</si>
  <si>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</si>
  <si>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</si>
  <si>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</si>
  <si>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</si>
  <si>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</si>
  <si>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</si>
  <si>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</si>
  <si>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</si>
  <si>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</si>
  <si>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</si>
  <si>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</si>
  <si>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</si>
  <si>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</si>
  <si>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</si>
  <si>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</si>
  <si>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</si>
  <si>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</si>
  <si>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</si>
  <si>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</si>
  <si>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</si>
  <si>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</si>
  <si>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</si>
  <si>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</si>
  <si>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</si>
  <si>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</si>
  <si>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</si>
  <si>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</si>
  <si>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</si>
  <si>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</si>
  <si>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</si>
  <si>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</si>
  <si>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</si>
  <si>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</si>
  <si>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</si>
  <si>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</si>
  <si>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</si>
  <si>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</si>
  <si>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</si>
  <si>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</si>
  <si>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</si>
  <si>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</si>
  <si>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</si>
  <si>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</si>
  <si>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</si>
  <si>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</si>
  <si>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</si>
  <si>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</si>
  <si>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</si>
  <si>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</si>
  <si>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</si>
  <si>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</si>
  <si>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</si>
  <si>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</si>
  <si>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</si>
  <si>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</si>
  <si>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</si>
  <si>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</si>
  <si>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</si>
  <si>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</si>
  <si>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</si>
  <si>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</si>
  <si>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</si>
  <si>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</si>
  <si>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</si>
  <si>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</si>
  <si>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</si>
  <si>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</si>
  <si>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</si>
  <si>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</si>
  <si>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</si>
  <si>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</si>
  <si>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</si>
  <si>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</si>
  <si>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</si>
  <si>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</si>
  <si>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</si>
  <si>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</si>
  <si>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</si>
  <si>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</si>
  <si>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</si>
  <si>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</si>
  <si>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</si>
  <si>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</si>
  <si>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</si>
  <si>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</si>
  <si>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</si>
  <si>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</si>
  <si>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</si>
  <si>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</si>
  <si>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</si>
  <si>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</si>
  <si>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</si>
  <si>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</si>
  <si>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</si>
  <si>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</si>
  <si>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</si>
  <si>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</si>
  <si>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</si>
  <si>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</si>
  <si>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</si>
  <si>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</si>
  <si>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</si>
  <si>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</si>
  <si>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</si>
  <si>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</si>
  <si>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</si>
  <si>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</si>
  <si>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</si>
  <si>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</si>
  <si>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</si>
  <si>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</si>
  <si>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</si>
  <si>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</si>
  <si>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</si>
  <si>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</si>
  <si>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</si>
  <si>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</si>
  <si>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</si>
  <si>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</si>
  <si>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</si>
  <si>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</si>
  <si>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</si>
  <si>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</si>
  <si>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</si>
  <si>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</si>
  <si>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</si>
  <si>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</si>
  <si>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26/10/16 - VENCIMENTO 09/11/16</t>
  </si>
  <si>
    <t>6.3. Revisão de Remuneração pelo Transporte Coletivo ¹</t>
  </si>
  <si>
    <t xml:space="preserve">   ¹ Ajuste dos valores da energia para tração de agosto/16 (Ambiental).</t>
  </si>
  <si>
    <t xml:space="preserve">     Pagamento de combustível não fóssil de jul/16 a set/16 (áreas 2 e 7) e setembro/16 (áreas 1, 3, 5, 6 e 8).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</si>
</sst>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172" fontId="2" fillId="0" borderId="0" xfId="53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636881</v>
      </c>
      <c r="C7" s="9">
        <f t="shared" si="0"/>
        <v>811374</v>
      </c>
      <c r="D7" s="9">
        <f t="shared" si="0"/>
        <v>835301</v>
      </c>
      <c r="E7" s="9">
        <f t="shared" si="0"/>
        <v>563112</v>
      </c>
      <c r="F7" s="9">
        <f t="shared" si="0"/>
        <v>763213</v>
      </c>
      <c r="G7" s="9">
        <f t="shared" si="0"/>
        <v>1265872</v>
      </c>
      <c r="H7" s="9">
        <f t="shared" si="0"/>
        <v>589968</v>
      </c>
      <c r="I7" s="9">
        <f t="shared" si="0"/>
        <v>130141</v>
      </c>
      <c r="J7" s="9">
        <f t="shared" si="0"/>
        <v>343515</v>
      </c>
      <c r="K7" s="9">
        <f t="shared" si="0"/>
        <v>5939377</v>
      </c>
      <c r="L7" s="52"/>
    </row>
    <row r="8" spans="1:11" ht="17.25" customHeight="1">
      <c r="A8" s="10" t="s">
        <v>99</v>
      </c>
      <c r="B8" s="11">
        <f>B9+B12+B16</f>
        <v>302997</v>
      </c>
      <c r="C8" s="11">
        <f aca="true" t="shared" si="1" ref="C8:J8">C9+C12+C16</f>
        <v>394307</v>
      </c>
      <c r="D8" s="11">
        <f t="shared" si="1"/>
        <v>381099</v>
      </c>
      <c r="E8" s="11">
        <f t="shared" si="1"/>
        <v>276455</v>
      </c>
      <c r="F8" s="11">
        <f t="shared" si="1"/>
        <v>363542</v>
      </c>
      <c r="G8" s="11">
        <f t="shared" si="1"/>
        <v>609011</v>
      </c>
      <c r="H8" s="11">
        <f t="shared" si="1"/>
        <v>308259</v>
      </c>
      <c r="I8" s="11">
        <f t="shared" si="1"/>
        <v>57694</v>
      </c>
      <c r="J8" s="11">
        <f t="shared" si="1"/>
        <v>152814</v>
      </c>
      <c r="K8" s="11">
        <f>SUM(B8:J8)</f>
        <v>2846178</v>
      </c>
    </row>
    <row r="9" spans="1:11" ht="17.25" customHeight="1">
      <c r="A9" s="15" t="s">
        <v>17</v>
      </c>
      <c r="B9" s="13">
        <f>+B10+B11</f>
        <v>35677</v>
      </c>
      <c r="C9" s="13">
        <f aca="true" t="shared" si="2" ref="C9:J9">+C10+C11</f>
        <v>47684</v>
      </c>
      <c r="D9" s="13">
        <f t="shared" si="2"/>
        <v>40519</v>
      </c>
      <c r="E9" s="13">
        <f t="shared" si="2"/>
        <v>32743</v>
      </c>
      <c r="F9" s="13">
        <f t="shared" si="2"/>
        <v>37300</v>
      </c>
      <c r="G9" s="13">
        <f t="shared" si="2"/>
        <v>48184</v>
      </c>
      <c r="H9" s="13">
        <f t="shared" si="2"/>
        <v>44458</v>
      </c>
      <c r="I9" s="13">
        <f t="shared" si="2"/>
        <v>7818</v>
      </c>
      <c r="J9" s="13">
        <f t="shared" si="2"/>
        <v>14906</v>
      </c>
      <c r="K9" s="11">
        <f>SUM(B9:J9)</f>
        <v>309289</v>
      </c>
    </row>
    <row r="10" spans="1:11" ht="17.25" customHeight="1">
      <c r="A10" s="29" t="s">
        <v>18</v>
      </c>
      <c r="B10" s="13">
        <v>35677</v>
      </c>
      <c r="C10" s="13">
        <v>47684</v>
      </c>
      <c r="D10" s="13">
        <v>40519</v>
      </c>
      <c r="E10" s="13">
        <v>32743</v>
      </c>
      <c r="F10" s="13">
        <v>37300</v>
      </c>
      <c r="G10" s="13">
        <v>48184</v>
      </c>
      <c r="H10" s="13">
        <v>44458</v>
      </c>
      <c r="I10" s="13">
        <v>7818</v>
      </c>
      <c r="J10" s="13">
        <v>14906</v>
      </c>
      <c r="K10" s="11">
        <f>SUM(B10:J10)</f>
        <v>309289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222368</v>
      </c>
      <c r="C12" s="17">
        <f t="shared" si="3"/>
        <v>291514</v>
      </c>
      <c r="D12" s="17">
        <f t="shared" si="3"/>
        <v>285501</v>
      </c>
      <c r="E12" s="17">
        <f t="shared" si="3"/>
        <v>204798</v>
      </c>
      <c r="F12" s="17">
        <f t="shared" si="3"/>
        <v>265735</v>
      </c>
      <c r="G12" s="17">
        <f t="shared" si="3"/>
        <v>454067</v>
      </c>
      <c r="H12" s="17">
        <f t="shared" si="3"/>
        <v>223283</v>
      </c>
      <c r="I12" s="17">
        <f t="shared" si="3"/>
        <v>41079</v>
      </c>
      <c r="J12" s="17">
        <f t="shared" si="3"/>
        <v>115135</v>
      </c>
      <c r="K12" s="11">
        <f aca="true" t="shared" si="4" ref="K12:K27">SUM(B12:J12)</f>
        <v>2103480</v>
      </c>
    </row>
    <row r="13" spans="1:13" ht="17.25" customHeight="1">
      <c r="A13" s="14" t="s">
        <v>20</v>
      </c>
      <c r="B13" s="13">
        <v>109884</v>
      </c>
      <c r="C13" s="13">
        <v>153734</v>
      </c>
      <c r="D13" s="13">
        <v>154720</v>
      </c>
      <c r="E13" s="13">
        <v>107095</v>
      </c>
      <c r="F13" s="13">
        <v>137377</v>
      </c>
      <c r="G13" s="13">
        <v>221164</v>
      </c>
      <c r="H13" s="13">
        <v>104130</v>
      </c>
      <c r="I13" s="13">
        <v>23414</v>
      </c>
      <c r="J13" s="13">
        <v>62648</v>
      </c>
      <c r="K13" s="11">
        <f t="shared" si="4"/>
        <v>1074166</v>
      </c>
      <c r="L13" s="52"/>
      <c r="M13" s="53"/>
    </row>
    <row r="14" spans="1:12" ht="17.25" customHeight="1">
      <c r="A14" s="14" t="s">
        <v>21</v>
      </c>
      <c r="B14" s="13">
        <v>101965</v>
      </c>
      <c r="C14" s="13">
        <v>121804</v>
      </c>
      <c r="D14" s="13">
        <v>119456</v>
      </c>
      <c r="E14" s="13">
        <v>87807</v>
      </c>
      <c r="F14" s="13">
        <v>117773</v>
      </c>
      <c r="G14" s="13">
        <v>216353</v>
      </c>
      <c r="H14" s="13">
        <v>101332</v>
      </c>
      <c r="I14" s="13">
        <v>14872</v>
      </c>
      <c r="J14" s="13">
        <v>48841</v>
      </c>
      <c r="K14" s="11">
        <f t="shared" si="4"/>
        <v>930203</v>
      </c>
      <c r="L14" s="52"/>
    </row>
    <row r="15" spans="1:11" ht="17.25" customHeight="1">
      <c r="A15" s="14" t="s">
        <v>22</v>
      </c>
      <c r="B15" s="13">
        <v>10519</v>
      </c>
      <c r="C15" s="13">
        <v>15976</v>
      </c>
      <c r="D15" s="13">
        <v>11325</v>
      </c>
      <c r="E15" s="13">
        <v>9896</v>
      </c>
      <c r="F15" s="13">
        <v>10585</v>
      </c>
      <c r="G15" s="13">
        <v>16550</v>
      </c>
      <c r="H15" s="13">
        <v>17821</v>
      </c>
      <c r="I15" s="13">
        <v>2793</v>
      </c>
      <c r="J15" s="13">
        <v>3646</v>
      </c>
      <c r="K15" s="11">
        <f t="shared" si="4"/>
        <v>99111</v>
      </c>
    </row>
    <row r="16" spans="1:11" ht="17.25" customHeight="1">
      <c r="A16" s="15" t="s">
        <v>95</v>
      </c>
      <c r="B16" s="13">
        <f>B17+B18+B19</f>
        <v>44952</v>
      </c>
      <c r="C16" s="13">
        <f aca="true" t="shared" si="5" ref="C16:J16">C17+C18+C19</f>
        <v>55109</v>
      </c>
      <c r="D16" s="13">
        <f t="shared" si="5"/>
        <v>55079</v>
      </c>
      <c r="E16" s="13">
        <f t="shared" si="5"/>
        <v>38914</v>
      </c>
      <c r="F16" s="13">
        <f t="shared" si="5"/>
        <v>60507</v>
      </c>
      <c r="G16" s="13">
        <f t="shared" si="5"/>
        <v>106760</v>
      </c>
      <c r="H16" s="13">
        <f t="shared" si="5"/>
        <v>40518</v>
      </c>
      <c r="I16" s="13">
        <f t="shared" si="5"/>
        <v>8797</v>
      </c>
      <c r="J16" s="13">
        <f t="shared" si="5"/>
        <v>22773</v>
      </c>
      <c r="K16" s="11">
        <f t="shared" si="4"/>
        <v>433409</v>
      </c>
    </row>
    <row r="17" spans="1:11" ht="17.25" customHeight="1">
      <c r="A17" s="14" t="s">
        <v>96</v>
      </c>
      <c r="B17" s="13">
        <v>25462</v>
      </c>
      <c r="C17" s="13">
        <v>33555</v>
      </c>
      <c r="D17" s="13">
        <v>31989</v>
      </c>
      <c r="E17" s="13">
        <v>22571</v>
      </c>
      <c r="F17" s="13">
        <v>35562</v>
      </c>
      <c r="G17" s="13">
        <v>59846</v>
      </c>
      <c r="H17" s="13">
        <v>24301</v>
      </c>
      <c r="I17" s="13">
        <v>5381</v>
      </c>
      <c r="J17" s="13">
        <v>13029</v>
      </c>
      <c r="K17" s="11">
        <f t="shared" si="4"/>
        <v>251696</v>
      </c>
    </row>
    <row r="18" spans="1:11" ht="17.25" customHeight="1">
      <c r="A18" s="14" t="s">
        <v>97</v>
      </c>
      <c r="B18" s="13">
        <v>17129</v>
      </c>
      <c r="C18" s="13">
        <v>18072</v>
      </c>
      <c r="D18" s="13">
        <v>21035</v>
      </c>
      <c r="E18" s="13">
        <v>14379</v>
      </c>
      <c r="F18" s="13">
        <v>22684</v>
      </c>
      <c r="G18" s="13">
        <v>43066</v>
      </c>
      <c r="H18" s="13">
        <v>12830</v>
      </c>
      <c r="I18" s="13">
        <v>2917</v>
      </c>
      <c r="J18" s="13">
        <v>8885</v>
      </c>
      <c r="K18" s="11">
        <f t="shared" si="4"/>
        <v>160997</v>
      </c>
    </row>
    <row r="19" spans="1:11" ht="17.25" customHeight="1">
      <c r="A19" s="14" t="s">
        <v>98</v>
      </c>
      <c r="B19" s="13">
        <v>2361</v>
      </c>
      <c r="C19" s="13">
        <v>3482</v>
      </c>
      <c r="D19" s="13">
        <v>2055</v>
      </c>
      <c r="E19" s="13">
        <v>1964</v>
      </c>
      <c r="F19" s="13">
        <v>2261</v>
      </c>
      <c r="G19" s="13">
        <v>3848</v>
      </c>
      <c r="H19" s="13">
        <v>3387</v>
      </c>
      <c r="I19" s="13">
        <v>499</v>
      </c>
      <c r="J19" s="13">
        <v>859</v>
      </c>
      <c r="K19" s="11">
        <f t="shared" si="4"/>
        <v>20716</v>
      </c>
    </row>
    <row r="20" spans="1:11" ht="17.25" customHeight="1">
      <c r="A20" s="16" t="s">
        <v>23</v>
      </c>
      <c r="B20" s="11">
        <f>+B21+B22+B23</f>
        <v>158911</v>
      </c>
      <c r="C20" s="11">
        <f aca="true" t="shared" si="6" ref="C20:J20">+C21+C22+C23</f>
        <v>180346</v>
      </c>
      <c r="D20" s="11">
        <f t="shared" si="6"/>
        <v>204437</v>
      </c>
      <c r="E20" s="11">
        <f t="shared" si="6"/>
        <v>130277</v>
      </c>
      <c r="F20" s="11">
        <f t="shared" si="6"/>
        <v>202701</v>
      </c>
      <c r="G20" s="11">
        <f t="shared" si="6"/>
        <v>375723</v>
      </c>
      <c r="H20" s="11">
        <f t="shared" si="6"/>
        <v>136928</v>
      </c>
      <c r="I20" s="11">
        <f t="shared" si="6"/>
        <v>32272</v>
      </c>
      <c r="J20" s="11">
        <f t="shared" si="6"/>
        <v>78420</v>
      </c>
      <c r="K20" s="11">
        <f t="shared" si="4"/>
        <v>1500015</v>
      </c>
    </row>
    <row r="21" spans="1:12" ht="17.25" customHeight="1">
      <c r="A21" s="12" t="s">
        <v>24</v>
      </c>
      <c r="B21" s="13">
        <v>88661</v>
      </c>
      <c r="C21" s="13">
        <v>109605</v>
      </c>
      <c r="D21" s="13">
        <v>125061</v>
      </c>
      <c r="E21" s="13">
        <v>78204</v>
      </c>
      <c r="F21" s="13">
        <v>119251</v>
      </c>
      <c r="G21" s="13">
        <v>203054</v>
      </c>
      <c r="H21" s="13">
        <v>78808</v>
      </c>
      <c r="I21" s="13">
        <v>20683</v>
      </c>
      <c r="J21" s="13">
        <v>47202</v>
      </c>
      <c r="K21" s="11">
        <f t="shared" si="4"/>
        <v>870529</v>
      </c>
      <c r="L21" s="52"/>
    </row>
    <row r="22" spans="1:12" ht="17.25" customHeight="1">
      <c r="A22" s="12" t="s">
        <v>25</v>
      </c>
      <c r="B22" s="13">
        <v>65419</v>
      </c>
      <c r="C22" s="13">
        <v>65017</v>
      </c>
      <c r="D22" s="13">
        <v>74419</v>
      </c>
      <c r="E22" s="13">
        <v>48613</v>
      </c>
      <c r="F22" s="13">
        <v>78886</v>
      </c>
      <c r="G22" s="13">
        <v>164316</v>
      </c>
      <c r="H22" s="13">
        <v>52061</v>
      </c>
      <c r="I22" s="13">
        <v>10515</v>
      </c>
      <c r="J22" s="13">
        <v>29596</v>
      </c>
      <c r="K22" s="11">
        <f t="shared" si="4"/>
        <v>588842</v>
      </c>
      <c r="L22" s="52"/>
    </row>
    <row r="23" spans="1:11" ht="17.25" customHeight="1">
      <c r="A23" s="12" t="s">
        <v>26</v>
      </c>
      <c r="B23" s="13">
        <v>4831</v>
      </c>
      <c r="C23" s="13">
        <v>5724</v>
      </c>
      <c r="D23" s="13">
        <v>4957</v>
      </c>
      <c r="E23" s="13">
        <v>3460</v>
      </c>
      <c r="F23" s="13">
        <v>4564</v>
      </c>
      <c r="G23" s="13">
        <v>8353</v>
      </c>
      <c r="H23" s="13">
        <v>6059</v>
      </c>
      <c r="I23" s="13">
        <v>1074</v>
      </c>
      <c r="J23" s="13">
        <v>1622</v>
      </c>
      <c r="K23" s="11">
        <f t="shared" si="4"/>
        <v>40644</v>
      </c>
    </row>
    <row r="24" spans="1:11" ht="17.25" customHeight="1">
      <c r="A24" s="16" t="s">
        <v>27</v>
      </c>
      <c r="B24" s="13">
        <f>+B25+B26</f>
        <v>174973</v>
      </c>
      <c r="C24" s="13">
        <f aca="true" t="shared" si="7" ref="C24:J24">+C25+C26</f>
        <v>236721</v>
      </c>
      <c r="D24" s="13">
        <f t="shared" si="7"/>
        <v>249765</v>
      </c>
      <c r="E24" s="13">
        <f t="shared" si="7"/>
        <v>156380</v>
      </c>
      <c r="F24" s="13">
        <f t="shared" si="7"/>
        <v>196970</v>
      </c>
      <c r="G24" s="13">
        <f t="shared" si="7"/>
        <v>281138</v>
      </c>
      <c r="H24" s="13">
        <f t="shared" si="7"/>
        <v>135894</v>
      </c>
      <c r="I24" s="13">
        <f t="shared" si="7"/>
        <v>40175</v>
      </c>
      <c r="J24" s="13">
        <f t="shared" si="7"/>
        <v>112281</v>
      </c>
      <c r="K24" s="11">
        <f t="shared" si="4"/>
        <v>1584297</v>
      </c>
    </row>
    <row r="25" spans="1:12" ht="17.25" customHeight="1">
      <c r="A25" s="12" t="s">
        <v>130</v>
      </c>
      <c r="B25" s="13">
        <v>71475</v>
      </c>
      <c r="C25" s="13">
        <v>106602</v>
      </c>
      <c r="D25" s="13">
        <v>122096</v>
      </c>
      <c r="E25" s="13">
        <v>74559</v>
      </c>
      <c r="F25" s="13">
        <v>87876</v>
      </c>
      <c r="G25" s="13">
        <v>116792</v>
      </c>
      <c r="H25" s="13">
        <v>57368</v>
      </c>
      <c r="I25" s="13">
        <v>21444</v>
      </c>
      <c r="J25" s="13">
        <v>51631</v>
      </c>
      <c r="K25" s="11">
        <f t="shared" si="4"/>
        <v>709843</v>
      </c>
      <c r="L25" s="52"/>
    </row>
    <row r="26" spans="1:12" ht="17.25" customHeight="1">
      <c r="A26" s="12" t="s">
        <v>131</v>
      </c>
      <c r="B26" s="13">
        <v>103498</v>
      </c>
      <c r="C26" s="13">
        <v>130119</v>
      </c>
      <c r="D26" s="13">
        <v>127669</v>
      </c>
      <c r="E26" s="13">
        <v>81821</v>
      </c>
      <c r="F26" s="13">
        <v>109094</v>
      </c>
      <c r="G26" s="13">
        <v>164346</v>
      </c>
      <c r="H26" s="13">
        <v>78526</v>
      </c>
      <c r="I26" s="13">
        <v>18731</v>
      </c>
      <c r="J26" s="13">
        <v>60650</v>
      </c>
      <c r="K26" s="11">
        <f t="shared" si="4"/>
        <v>874454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8887</v>
      </c>
      <c r="I27" s="11">
        <v>0</v>
      </c>
      <c r="J27" s="11">
        <v>0</v>
      </c>
      <c r="K27" s="11">
        <f t="shared" si="4"/>
        <v>8887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6043.9</v>
      </c>
      <c r="I35" s="19">
        <v>0</v>
      </c>
      <c r="J35" s="19">
        <v>0</v>
      </c>
      <c r="K35" s="23">
        <f>SUM(B35:J35)</f>
        <v>6043.9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1789454.16</v>
      </c>
      <c r="C47" s="22">
        <f aca="true" t="shared" si="12" ref="C47:H47">+C48+C57</f>
        <v>2547761.19</v>
      </c>
      <c r="D47" s="22">
        <f t="shared" si="12"/>
        <v>2951261.56</v>
      </c>
      <c r="E47" s="22">
        <f t="shared" si="12"/>
        <v>1699571.7699999998</v>
      </c>
      <c r="F47" s="22">
        <f t="shared" si="12"/>
        <v>2273596.11</v>
      </c>
      <c r="G47" s="22">
        <f t="shared" si="12"/>
        <v>3178543.81</v>
      </c>
      <c r="H47" s="22">
        <f t="shared" si="12"/>
        <v>1708762.0999999999</v>
      </c>
      <c r="I47" s="22">
        <f>+I48+I57</f>
        <v>658446.95</v>
      </c>
      <c r="J47" s="22">
        <f>+J48+J57</f>
        <v>1045992.8</v>
      </c>
      <c r="K47" s="22">
        <f>SUM(B47:J47)</f>
        <v>17853390.45</v>
      </c>
    </row>
    <row r="48" spans="1:11" ht="17.25" customHeight="1">
      <c r="A48" s="16" t="s">
        <v>113</v>
      </c>
      <c r="B48" s="23">
        <f>SUM(B49:B56)</f>
        <v>1770544.8199999998</v>
      </c>
      <c r="C48" s="23">
        <f aca="true" t="shared" si="13" ref="C48:J48">SUM(C49:C56)</f>
        <v>2523949.35</v>
      </c>
      <c r="D48" s="23">
        <f t="shared" si="13"/>
        <v>2925428.63</v>
      </c>
      <c r="E48" s="23">
        <f t="shared" si="13"/>
        <v>1676856.3399999999</v>
      </c>
      <c r="F48" s="23">
        <f t="shared" si="13"/>
        <v>2249814.63</v>
      </c>
      <c r="G48" s="23">
        <f t="shared" si="13"/>
        <v>3148818.04</v>
      </c>
      <c r="H48" s="23">
        <f t="shared" si="13"/>
        <v>1688512.89</v>
      </c>
      <c r="I48" s="23">
        <f t="shared" si="13"/>
        <v>658446.95</v>
      </c>
      <c r="J48" s="23">
        <f t="shared" si="13"/>
        <v>1031971.9600000001</v>
      </c>
      <c r="K48" s="23">
        <f aca="true" t="shared" si="14" ref="K48:K57">SUM(B48:J48)</f>
        <v>17674343.61</v>
      </c>
    </row>
    <row r="49" spans="1:11" ht="17.25" customHeight="1">
      <c r="A49" s="34" t="s">
        <v>44</v>
      </c>
      <c r="B49" s="23">
        <f aca="true" t="shared" si="15" ref="B49:H49">ROUND(B30*B7,2)</f>
        <v>1769510.17</v>
      </c>
      <c r="C49" s="23">
        <f t="shared" si="15"/>
        <v>2516557.6</v>
      </c>
      <c r="D49" s="23">
        <f t="shared" si="15"/>
        <v>2923219.38</v>
      </c>
      <c r="E49" s="23">
        <f t="shared" si="15"/>
        <v>1675990.25</v>
      </c>
      <c r="F49" s="23">
        <f t="shared" si="15"/>
        <v>2248120.21</v>
      </c>
      <c r="G49" s="23">
        <f t="shared" si="15"/>
        <v>3146324.86</v>
      </c>
      <c r="H49" s="23">
        <f t="shared" si="15"/>
        <v>1681467.8</v>
      </c>
      <c r="I49" s="23">
        <f>ROUND(I30*I7,2)</f>
        <v>657381.23</v>
      </c>
      <c r="J49" s="23">
        <f>ROUND(J30*J7,2)</f>
        <v>1029754.92</v>
      </c>
      <c r="K49" s="23">
        <f t="shared" si="14"/>
        <v>17648326.42</v>
      </c>
    </row>
    <row r="50" spans="1:11" ht="17.25" customHeight="1">
      <c r="A50" s="34" t="s">
        <v>45</v>
      </c>
      <c r="B50" s="19">
        <v>0</v>
      </c>
      <c r="C50" s="23">
        <f>ROUND(C31*C7,2)</f>
        <v>5593.76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5593.76</v>
      </c>
    </row>
    <row r="51" spans="1:11" ht="17.25" customHeight="1">
      <c r="A51" s="66" t="s">
        <v>106</v>
      </c>
      <c r="B51" s="67">
        <f aca="true" t="shared" si="16" ref="B51:H51">ROUND(B32*B7,2)</f>
        <v>-3057.03</v>
      </c>
      <c r="C51" s="67">
        <f t="shared" si="16"/>
        <v>-3975.73</v>
      </c>
      <c r="D51" s="67">
        <f t="shared" si="16"/>
        <v>-4176.51</v>
      </c>
      <c r="E51" s="67">
        <f t="shared" si="16"/>
        <v>-2579.31</v>
      </c>
      <c r="F51" s="67">
        <f t="shared" si="16"/>
        <v>-3587.1</v>
      </c>
      <c r="G51" s="67">
        <f t="shared" si="16"/>
        <v>-4936.9</v>
      </c>
      <c r="H51" s="67">
        <f t="shared" si="16"/>
        <v>-2713.85</v>
      </c>
      <c r="I51" s="19">
        <v>0</v>
      </c>
      <c r="J51" s="19">
        <v>0</v>
      </c>
      <c r="K51" s="67">
        <f>SUM(B51:J51)</f>
        <v>-25026.43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6043.9</v>
      </c>
      <c r="I53" s="31">
        <f>+I35</f>
        <v>0</v>
      </c>
      <c r="J53" s="31">
        <f>+J35</f>
        <v>0</v>
      </c>
      <c r="K53" s="23">
        <f t="shared" si="14"/>
        <v>6043.9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-209228.29</v>
      </c>
      <c r="C61" s="35">
        <f t="shared" si="17"/>
        <v>-133573.66000000003</v>
      </c>
      <c r="D61" s="35">
        <f t="shared" si="17"/>
        <v>-170401.96000000005</v>
      </c>
      <c r="E61" s="35">
        <f t="shared" si="17"/>
        <v>-286796.81</v>
      </c>
      <c r="F61" s="35">
        <f t="shared" si="17"/>
        <v>-206627.39</v>
      </c>
      <c r="G61" s="35">
        <f t="shared" si="17"/>
        <v>-191944.47</v>
      </c>
      <c r="H61" s="35">
        <f t="shared" si="17"/>
        <v>-170375.4</v>
      </c>
      <c r="I61" s="35">
        <f t="shared" si="17"/>
        <v>85577.66</v>
      </c>
      <c r="J61" s="35">
        <f t="shared" si="17"/>
        <v>-67539.3</v>
      </c>
      <c r="K61" s="35">
        <f>SUM(B61:J61)</f>
        <v>-1350909.6200000003</v>
      </c>
    </row>
    <row r="62" spans="1:11" ht="18.75" customHeight="1">
      <c r="A62" s="16" t="s">
        <v>75</v>
      </c>
      <c r="B62" s="35">
        <f aca="true" t="shared" si="18" ref="B62:J62">B63+B64+B65+B66+B67+B68</f>
        <v>-209388.75</v>
      </c>
      <c r="C62" s="35">
        <f t="shared" si="18"/>
        <v>-184940.72</v>
      </c>
      <c r="D62" s="35">
        <f t="shared" si="18"/>
        <v>-186876.68000000005</v>
      </c>
      <c r="E62" s="35">
        <f t="shared" si="18"/>
        <v>-293946.51</v>
      </c>
      <c r="F62" s="35">
        <f t="shared" si="18"/>
        <v>-246448.19</v>
      </c>
      <c r="G62" s="35">
        <f t="shared" si="18"/>
        <v>-266546.35</v>
      </c>
      <c r="H62" s="35">
        <f t="shared" si="18"/>
        <v>-168940.4</v>
      </c>
      <c r="I62" s="35">
        <f t="shared" si="18"/>
        <v>-29708.4</v>
      </c>
      <c r="J62" s="35">
        <f t="shared" si="18"/>
        <v>-56642.8</v>
      </c>
      <c r="K62" s="35">
        <f aca="true" t="shared" si="19" ref="K62:K91">SUM(B62:J62)</f>
        <v>-1643438.8</v>
      </c>
    </row>
    <row r="63" spans="1:11" ht="18.75" customHeight="1">
      <c r="A63" s="12" t="s">
        <v>76</v>
      </c>
      <c r="B63" s="35">
        <f>-ROUND(B9*$D$3,2)</f>
        <v>-135572.6</v>
      </c>
      <c r="C63" s="35">
        <f aca="true" t="shared" si="20" ref="C63:J63">-ROUND(C9*$D$3,2)</f>
        <v>-181199.2</v>
      </c>
      <c r="D63" s="35">
        <f t="shared" si="20"/>
        <v>-153972.2</v>
      </c>
      <c r="E63" s="35">
        <f t="shared" si="20"/>
        <v>-124423.4</v>
      </c>
      <c r="F63" s="35">
        <f t="shared" si="20"/>
        <v>-141740</v>
      </c>
      <c r="G63" s="35">
        <f t="shared" si="20"/>
        <v>-183099.2</v>
      </c>
      <c r="H63" s="35">
        <f t="shared" si="20"/>
        <v>-168940.4</v>
      </c>
      <c r="I63" s="35">
        <f t="shared" si="20"/>
        <v>-29708.4</v>
      </c>
      <c r="J63" s="35">
        <f t="shared" si="20"/>
        <v>-56642.8</v>
      </c>
      <c r="K63" s="35">
        <f t="shared" si="19"/>
        <v>-1175298.2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-839.8</v>
      </c>
      <c r="C65" s="35">
        <v>-174.8</v>
      </c>
      <c r="D65" s="35">
        <v>-300.2</v>
      </c>
      <c r="E65" s="35">
        <v>-1056.4</v>
      </c>
      <c r="F65" s="35">
        <v>-581.4</v>
      </c>
      <c r="G65" s="35">
        <v>-543.4</v>
      </c>
      <c r="H65" s="19">
        <v>0</v>
      </c>
      <c r="I65" s="19">
        <v>0</v>
      </c>
      <c r="J65" s="19">
        <v>0</v>
      </c>
      <c r="K65" s="35">
        <f t="shared" si="19"/>
        <v>-3496</v>
      </c>
    </row>
    <row r="66" spans="1:11" ht="18.75" customHeight="1">
      <c r="A66" s="12" t="s">
        <v>107</v>
      </c>
      <c r="B66" s="35">
        <v>-798</v>
      </c>
      <c r="C66" s="19">
        <v>0</v>
      </c>
      <c r="D66" s="35">
        <v>-585.2</v>
      </c>
      <c r="E66" s="35">
        <v>-771.4</v>
      </c>
      <c r="F66" s="35">
        <v>-372.4</v>
      </c>
      <c r="G66" s="35">
        <v>-505.4</v>
      </c>
      <c r="H66" s="19">
        <v>0</v>
      </c>
      <c r="I66" s="19">
        <v>0</v>
      </c>
      <c r="J66" s="19">
        <v>0</v>
      </c>
      <c r="K66" s="35">
        <f t="shared" si="19"/>
        <v>-3032.4</v>
      </c>
    </row>
    <row r="67" spans="1:11" ht="18.75" customHeight="1">
      <c r="A67" s="12" t="s">
        <v>53</v>
      </c>
      <c r="B67" s="35">
        <v>-72178.35</v>
      </c>
      <c r="C67" s="35">
        <v>-3566.72</v>
      </c>
      <c r="D67" s="35">
        <v>-32019.08</v>
      </c>
      <c r="E67" s="35">
        <v>-167695.31</v>
      </c>
      <c r="F67" s="35">
        <v>-103754.39</v>
      </c>
      <c r="G67" s="35">
        <v>-82398.35</v>
      </c>
      <c r="H67" s="19">
        <v>0</v>
      </c>
      <c r="I67" s="19">
        <v>0</v>
      </c>
      <c r="J67" s="19">
        <v>0</v>
      </c>
      <c r="K67" s="35">
        <f t="shared" si="19"/>
        <v>-461612.20000000007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-10896.5</v>
      </c>
      <c r="K69" s="67">
        <f t="shared" si="19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67">
        <v>15396.96</v>
      </c>
      <c r="C101" s="67">
        <v>73561.98</v>
      </c>
      <c r="D101" s="67">
        <v>38458</v>
      </c>
      <c r="E101" s="67">
        <v>21812.7</v>
      </c>
      <c r="F101" s="67">
        <v>60351.45</v>
      </c>
      <c r="G101" s="67">
        <v>105313.41</v>
      </c>
      <c r="H101" s="67">
        <v>13600</v>
      </c>
      <c r="I101" s="67">
        <v>182847.04</v>
      </c>
      <c r="J101" s="19">
        <v>0</v>
      </c>
      <c r="K101" s="67">
        <f>SUM(B101:J101)</f>
        <v>511341.54000000004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1580225.8699999999</v>
      </c>
      <c r="C104" s="24">
        <f t="shared" si="22"/>
        <v>2414187.53</v>
      </c>
      <c r="D104" s="24">
        <f t="shared" si="22"/>
        <v>2780859.6</v>
      </c>
      <c r="E104" s="24">
        <f t="shared" si="22"/>
        <v>1412774.9599999997</v>
      </c>
      <c r="F104" s="24">
        <f t="shared" si="22"/>
        <v>2066968.72</v>
      </c>
      <c r="G104" s="24">
        <f t="shared" si="22"/>
        <v>2986599.3400000003</v>
      </c>
      <c r="H104" s="24">
        <f t="shared" si="22"/>
        <v>1538386.7</v>
      </c>
      <c r="I104" s="24">
        <f>+I105+I106</f>
        <v>744024.61</v>
      </c>
      <c r="J104" s="24">
        <f>+J105+J106</f>
        <v>978453.5</v>
      </c>
      <c r="K104" s="48">
        <f>SUM(B104:J104)</f>
        <v>16502480.829999998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1561316.5299999998</v>
      </c>
      <c r="C105" s="24">
        <f t="shared" si="23"/>
        <v>2390375.69</v>
      </c>
      <c r="D105" s="24">
        <f t="shared" si="23"/>
        <v>2755026.67</v>
      </c>
      <c r="E105" s="24">
        <f t="shared" si="23"/>
        <v>1390059.5299999998</v>
      </c>
      <c r="F105" s="24">
        <f t="shared" si="23"/>
        <v>2043187.24</v>
      </c>
      <c r="G105" s="24">
        <f t="shared" si="23"/>
        <v>2956873.5700000003</v>
      </c>
      <c r="H105" s="24">
        <f t="shared" si="23"/>
        <v>1518137.49</v>
      </c>
      <c r="I105" s="24">
        <f t="shared" si="23"/>
        <v>744024.61</v>
      </c>
      <c r="J105" s="24">
        <f t="shared" si="23"/>
        <v>964432.66</v>
      </c>
      <c r="K105" s="48">
        <f>SUM(B105:J105)</f>
        <v>16323433.99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16502480.819999998</v>
      </c>
      <c r="L112" s="54"/>
    </row>
    <row r="113" spans="1:11" ht="18.75" customHeight="1">
      <c r="A113" s="26" t="s">
        <v>71</v>
      </c>
      <c r="B113" s="27">
        <v>191753.94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191753.94</v>
      </c>
    </row>
    <row r="114" spans="1:11" ht="18.75" customHeight="1">
      <c r="A114" s="26" t="s">
        <v>72</v>
      </c>
      <c r="B114" s="27">
        <v>1388471.93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1388471.93</v>
      </c>
    </row>
    <row r="115" spans="1:11" ht="18.75" customHeight="1">
      <c r="A115" s="26" t="s">
        <v>73</v>
      </c>
      <c r="B115" s="40">
        <v>0</v>
      </c>
      <c r="C115" s="27">
        <f>+C104</f>
        <v>2414187.53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2414187.53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2780859.6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2780859.6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1412774.9599999997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1412774.9599999997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419488.23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419488.23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749235.64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749235.64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131482.26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131482.26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766762.6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766762.6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854294.43</v>
      </c>
      <c r="H122" s="40">
        <v>0</v>
      </c>
      <c r="I122" s="40">
        <v>0</v>
      </c>
      <c r="J122" s="40">
        <v>0</v>
      </c>
      <c r="K122" s="41">
        <f t="shared" si="25"/>
        <v>854294.43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68454.74</v>
      </c>
      <c r="H123" s="40">
        <v>0</v>
      </c>
      <c r="I123" s="40">
        <v>0</v>
      </c>
      <c r="J123" s="40">
        <v>0</v>
      </c>
      <c r="K123" s="41">
        <f t="shared" si="25"/>
        <v>68454.74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437036.94</v>
      </c>
      <c r="H124" s="40">
        <v>0</v>
      </c>
      <c r="I124" s="40">
        <v>0</v>
      </c>
      <c r="J124" s="40">
        <v>0</v>
      </c>
      <c r="K124" s="41">
        <f t="shared" si="25"/>
        <v>437036.94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423274.94</v>
      </c>
      <c r="H125" s="40">
        <v>0</v>
      </c>
      <c r="I125" s="40">
        <v>0</v>
      </c>
      <c r="J125" s="40">
        <v>0</v>
      </c>
      <c r="K125" s="41">
        <f t="shared" si="25"/>
        <v>423274.94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1203538.28</v>
      </c>
      <c r="H126" s="40">
        <v>0</v>
      </c>
      <c r="I126" s="40">
        <v>0</v>
      </c>
      <c r="J126" s="40">
        <v>0</v>
      </c>
      <c r="K126" s="41">
        <f t="shared" si="25"/>
        <v>1203538.28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541533.56</v>
      </c>
      <c r="I127" s="40">
        <v>0</v>
      </c>
      <c r="J127" s="40">
        <v>0</v>
      </c>
      <c r="K127" s="41">
        <f t="shared" si="25"/>
        <v>541533.56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996853.14</v>
      </c>
      <c r="I128" s="40">
        <v>0</v>
      </c>
      <c r="J128" s="40">
        <v>0</v>
      </c>
      <c r="K128" s="41">
        <f t="shared" si="25"/>
        <v>996853.14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744024.61</v>
      </c>
      <c r="J129" s="40">
        <v>0</v>
      </c>
      <c r="K129" s="41">
        <f t="shared" si="25"/>
        <v>744024.61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978453.49</v>
      </c>
      <c r="K130" s="44">
        <f t="shared" si="25"/>
        <v>978453.49</v>
      </c>
    </row>
    <row r="131" spans="1:11" ht="18.75" customHeight="1">
      <c r="A131" s="85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spans="1:5" ht="18.75" customHeight="1">
      <c r="A132" s="86" t="s">
        <v>135</v>
      </c>
      <c r="B132" s="86"/>
      <c r="C132" s="86"/>
      <c r="D132" s="86"/>
      <c r="E132" s="86"/>
    </row>
    <row r="133" ht="18.75" customHeight="1">
      <c r="A133" s="39"/>
    </row>
    <row r="134" ht="15.75">
      <c r="A134" s="38"/>
    </row>
    <row r="137" spans="2:3" ht="14.25">
      <c r="B137" s="87"/>
      <c r="C137" s="87"/>
    </row>
    <row r="138" spans="2:3" ht="14.25">
      <c r="B138" s="87"/>
      <c r="C138" s="87"/>
    </row>
  </sheetData>
  <sheetProtection/>
  <mergeCells count="8">
    <mergeCell ref="A132:E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2016-11-08T18:46:06Z</dcterms:modified>
  <cp:category/>
  <cp:version/>
  <cp:contentType/>
  <cp:contentStatus/>
</cp:coreProperties>
</file>