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<sst xmlns="http://schemas.openxmlformats.org/spreadsheetml/2006/main" count="135" uniqueCount="135">
  <si>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</si>
  <si>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</si>
  <si>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</si>
  <si>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</si>
  <si>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</si>
  <si>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</si>
  <si>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</si>
  <si>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</si>
  <si>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</si>
  <si>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</si>
  <si>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</si>
  <si>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</si>
  <si>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</si>
  <si>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</si>
  <si>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</si>
  <si>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</si>
  <si>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</si>
  <si>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</si>
  <si>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</si>
  <si>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</si>
  <si>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</si>
  <si>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</si>
  <si>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</si>
  <si>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</si>
  <si>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</si>
  <si>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</si>
  <si>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</si>
  <si>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</si>
  <si>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</si>
  <si>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</si>
  <si>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</si>
  <si>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</si>
  <si>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</si>
  <si>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</si>
  <si>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</si>
  <si>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</si>
  <si>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</si>
  <si>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</si>
  <si>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</si>
  <si>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</si>
  <si>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</si>
  <si>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</si>
  <si>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</si>
  <si>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</si>
  <si>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</si>
  <si>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</si>
  <si>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</si>
  <si>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</si>
  <si>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</si>
  <si>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</si>
  <si>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</si>
  <si>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</si>
  <si>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</si>
  <si>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</si>
  <si>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</si>
  <si>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</si>
  <si>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</si>
  <si>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</si>
  <si>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</si>
  <si>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</si>
  <si>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</si>
  <si>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</si>
  <si>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</si>
  <si>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</si>
  <si>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</si>
  <si>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</si>
  <si>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</si>
  <si>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</si>
  <si>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</si>
  <si>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</si>
  <si>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</si>
  <si>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</si>
  <si>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</si>
  <si>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</si>
  <si>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</si>
  <si>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</si>
  <si>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</si>
  <si>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</si>
  <si>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</si>
  <si>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</si>
  <si>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</si>
  <si>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</si>
  <si>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</si>
  <si>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</si>
  <si>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</si>
  <si>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</si>
  <si>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</si>
  <si>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</si>
  <si>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</si>
  <si>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</si>
  <si>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</si>
  <si>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</si>
  <si>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</si>
  <si>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</si>
  <si>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</si>
  <si>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</si>
  <si>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</si>
  <si>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</si>
  <si>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</si>
  <si>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</si>
  <si>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</si>
  <si>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</si>
  <si>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</si>
  <si>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</si>
  <si>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</si>
  <si>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</si>
  <si>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</si>
  <si>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</si>
  <si>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</si>
  <si>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</si>
  <si>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</si>
  <si>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</si>
  <si>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</si>
  <si>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</si>
  <si>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</si>
  <si>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</si>
  <si>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</si>
  <si>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</si>
  <si>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</si>
  <si>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</si>
  <si>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</si>
  <si>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</si>
  <si>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</si>
  <si>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</si>
  <si>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</si>
  <si>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</si>
  <si>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</si>
  <si>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</si>
  <si>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</si>
  <si>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</si>
  <si>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</si>
  <si>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</si>
  <si>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25/10/16 - VENCIMENTO 08/11/16</t>
  </si>
  <si>
    <t>6.3. Revisão de Remuneração pelo Transporte Coletivo ¹</t>
  </si>
  <si>
    <t xml:space="preserve">     ¹ Pagamento de combustível não fóssil de setembro/16 e outubro/16.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</si>
</sst>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605964</v>
      </c>
      <c r="C7" s="9">
        <f t="shared" si="0"/>
        <v>775970</v>
      </c>
      <c r="D7" s="9">
        <f t="shared" si="0"/>
        <v>798177</v>
      </c>
      <c r="E7" s="9">
        <f t="shared" si="0"/>
        <v>546671</v>
      </c>
      <c r="F7" s="9">
        <f t="shared" si="0"/>
        <v>744543</v>
      </c>
      <c r="G7" s="9">
        <f t="shared" si="0"/>
        <v>1240397</v>
      </c>
      <c r="H7" s="9">
        <f t="shared" si="0"/>
        <v>577657</v>
      </c>
      <c r="I7" s="9">
        <f t="shared" si="0"/>
        <v>126308</v>
      </c>
      <c r="J7" s="9">
        <f t="shared" si="0"/>
        <v>329682</v>
      </c>
      <c r="K7" s="9">
        <f t="shared" si="0"/>
        <v>5745369</v>
      </c>
      <c r="L7" s="52"/>
    </row>
    <row r="8" spans="1:11" ht="17.25" customHeight="1">
      <c r="A8" s="10" t="s">
        <v>99</v>
      </c>
      <c r="B8" s="11">
        <f>B9+B12+B16</f>
        <v>292319</v>
      </c>
      <c r="C8" s="11">
        <f aca="true" t="shared" si="1" ref="C8:J8">C9+C12+C16</f>
        <v>382912</v>
      </c>
      <c r="D8" s="11">
        <f t="shared" si="1"/>
        <v>369265</v>
      </c>
      <c r="E8" s="11">
        <f t="shared" si="1"/>
        <v>270877</v>
      </c>
      <c r="F8" s="11">
        <f t="shared" si="1"/>
        <v>357552</v>
      </c>
      <c r="G8" s="11">
        <f t="shared" si="1"/>
        <v>600808</v>
      </c>
      <c r="H8" s="11">
        <f t="shared" si="1"/>
        <v>304149</v>
      </c>
      <c r="I8" s="11">
        <f t="shared" si="1"/>
        <v>56773</v>
      </c>
      <c r="J8" s="11">
        <f t="shared" si="1"/>
        <v>148794</v>
      </c>
      <c r="K8" s="11">
        <f>SUM(B8:J8)</f>
        <v>2783449</v>
      </c>
    </row>
    <row r="9" spans="1:11" ht="17.25" customHeight="1">
      <c r="A9" s="15" t="s">
        <v>17</v>
      </c>
      <c r="B9" s="13">
        <f>+B10+B11</f>
        <v>34613</v>
      </c>
      <c r="C9" s="13">
        <f aca="true" t="shared" si="2" ref="C9:J9">+C10+C11</f>
        <v>47228</v>
      </c>
      <c r="D9" s="13">
        <f t="shared" si="2"/>
        <v>40627</v>
      </c>
      <c r="E9" s="13">
        <f t="shared" si="2"/>
        <v>32290</v>
      </c>
      <c r="F9" s="13">
        <f t="shared" si="2"/>
        <v>37788</v>
      </c>
      <c r="G9" s="13">
        <f t="shared" si="2"/>
        <v>48289</v>
      </c>
      <c r="H9" s="13">
        <f t="shared" si="2"/>
        <v>44287</v>
      </c>
      <c r="I9" s="13">
        <f t="shared" si="2"/>
        <v>7855</v>
      </c>
      <c r="J9" s="13">
        <f t="shared" si="2"/>
        <v>15109</v>
      </c>
      <c r="K9" s="11">
        <f>SUM(B9:J9)</f>
        <v>308086</v>
      </c>
    </row>
    <row r="10" spans="1:11" ht="17.25" customHeight="1">
      <c r="A10" s="29" t="s">
        <v>18</v>
      </c>
      <c r="B10" s="13">
        <v>34613</v>
      </c>
      <c r="C10" s="13">
        <v>47228</v>
      </c>
      <c r="D10" s="13">
        <v>40627</v>
      </c>
      <c r="E10" s="13">
        <v>32290</v>
      </c>
      <c r="F10" s="13">
        <v>37788</v>
      </c>
      <c r="G10" s="13">
        <v>48289</v>
      </c>
      <c r="H10" s="13">
        <v>44287</v>
      </c>
      <c r="I10" s="13">
        <v>7855</v>
      </c>
      <c r="J10" s="13">
        <v>15109</v>
      </c>
      <c r="K10" s="11">
        <f>SUM(B10:J10)</f>
        <v>308086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214481</v>
      </c>
      <c r="C12" s="17">
        <f t="shared" si="3"/>
        <v>282939</v>
      </c>
      <c r="D12" s="17">
        <f t="shared" si="3"/>
        <v>275682</v>
      </c>
      <c r="E12" s="17">
        <f t="shared" si="3"/>
        <v>201161</v>
      </c>
      <c r="F12" s="17">
        <f t="shared" si="3"/>
        <v>260791</v>
      </c>
      <c r="G12" s="17">
        <f t="shared" si="3"/>
        <v>448100</v>
      </c>
      <c r="H12" s="17">
        <f t="shared" si="3"/>
        <v>220406</v>
      </c>
      <c r="I12" s="17">
        <f t="shared" si="3"/>
        <v>40338</v>
      </c>
      <c r="J12" s="17">
        <f t="shared" si="3"/>
        <v>111731</v>
      </c>
      <c r="K12" s="11">
        <f aca="true" t="shared" si="4" ref="K12:K27">SUM(B12:J12)</f>
        <v>2055629</v>
      </c>
    </row>
    <row r="13" spans="1:13" ht="17.25" customHeight="1">
      <c r="A13" s="14" t="s">
        <v>20</v>
      </c>
      <c r="B13" s="13">
        <v>104926</v>
      </c>
      <c r="C13" s="13">
        <v>147426</v>
      </c>
      <c r="D13" s="13">
        <v>147974</v>
      </c>
      <c r="E13" s="13">
        <v>104762</v>
      </c>
      <c r="F13" s="13">
        <v>134129</v>
      </c>
      <c r="G13" s="13">
        <v>217428</v>
      </c>
      <c r="H13" s="13">
        <v>101940</v>
      </c>
      <c r="I13" s="13">
        <v>23030</v>
      </c>
      <c r="J13" s="13">
        <v>59932</v>
      </c>
      <c r="K13" s="11">
        <f t="shared" si="4"/>
        <v>1041547</v>
      </c>
      <c r="L13" s="52"/>
      <c r="M13" s="53"/>
    </row>
    <row r="14" spans="1:12" ht="17.25" customHeight="1">
      <c r="A14" s="14" t="s">
        <v>21</v>
      </c>
      <c r="B14" s="13">
        <v>99413</v>
      </c>
      <c r="C14" s="13">
        <v>120037</v>
      </c>
      <c r="D14" s="13">
        <v>117099</v>
      </c>
      <c r="E14" s="13">
        <v>86768</v>
      </c>
      <c r="F14" s="13">
        <v>116196</v>
      </c>
      <c r="G14" s="13">
        <v>214127</v>
      </c>
      <c r="H14" s="13">
        <v>100721</v>
      </c>
      <c r="I14" s="13">
        <v>14574</v>
      </c>
      <c r="J14" s="13">
        <v>48291</v>
      </c>
      <c r="K14" s="11">
        <f t="shared" si="4"/>
        <v>917226</v>
      </c>
      <c r="L14" s="52"/>
    </row>
    <row r="15" spans="1:11" ht="17.25" customHeight="1">
      <c r="A15" s="14" t="s">
        <v>22</v>
      </c>
      <c r="B15" s="13">
        <v>10142</v>
      </c>
      <c r="C15" s="13">
        <v>15476</v>
      </c>
      <c r="D15" s="13">
        <v>10609</v>
      </c>
      <c r="E15" s="13">
        <v>9631</v>
      </c>
      <c r="F15" s="13">
        <v>10466</v>
      </c>
      <c r="G15" s="13">
        <v>16545</v>
      </c>
      <c r="H15" s="13">
        <v>17745</v>
      </c>
      <c r="I15" s="13">
        <v>2734</v>
      </c>
      <c r="J15" s="13">
        <v>3508</v>
      </c>
      <c r="K15" s="11">
        <f t="shared" si="4"/>
        <v>96856</v>
      </c>
    </row>
    <row r="16" spans="1:11" ht="17.25" customHeight="1">
      <c r="A16" s="15" t="s">
        <v>95</v>
      </c>
      <c r="B16" s="13">
        <f>B17+B18+B19</f>
        <v>43225</v>
      </c>
      <c r="C16" s="13">
        <f aca="true" t="shared" si="5" ref="C16:J16">C17+C18+C19</f>
        <v>52745</v>
      </c>
      <c r="D16" s="13">
        <f t="shared" si="5"/>
        <v>52956</v>
      </c>
      <c r="E16" s="13">
        <f t="shared" si="5"/>
        <v>37426</v>
      </c>
      <c r="F16" s="13">
        <f t="shared" si="5"/>
        <v>58973</v>
      </c>
      <c r="G16" s="13">
        <f t="shared" si="5"/>
        <v>104419</v>
      </c>
      <c r="H16" s="13">
        <f t="shared" si="5"/>
        <v>39456</v>
      </c>
      <c r="I16" s="13">
        <f t="shared" si="5"/>
        <v>8580</v>
      </c>
      <c r="J16" s="13">
        <f t="shared" si="5"/>
        <v>21954</v>
      </c>
      <c r="K16" s="11">
        <f t="shared" si="4"/>
        <v>419734</v>
      </c>
    </row>
    <row r="17" spans="1:11" ht="17.25" customHeight="1">
      <c r="A17" s="14" t="s">
        <v>96</v>
      </c>
      <c r="B17" s="13">
        <v>24389</v>
      </c>
      <c r="C17" s="13">
        <v>32107</v>
      </c>
      <c r="D17" s="13">
        <v>30733</v>
      </c>
      <c r="E17" s="13">
        <v>21706</v>
      </c>
      <c r="F17" s="13">
        <v>34606</v>
      </c>
      <c r="G17" s="13">
        <v>58472</v>
      </c>
      <c r="H17" s="13">
        <v>23783</v>
      </c>
      <c r="I17" s="13">
        <v>5244</v>
      </c>
      <c r="J17" s="13">
        <v>12503</v>
      </c>
      <c r="K17" s="11">
        <f t="shared" si="4"/>
        <v>243543</v>
      </c>
    </row>
    <row r="18" spans="1:11" ht="17.25" customHeight="1">
      <c r="A18" s="14" t="s">
        <v>97</v>
      </c>
      <c r="B18" s="13">
        <v>16504</v>
      </c>
      <c r="C18" s="13">
        <v>17323</v>
      </c>
      <c r="D18" s="13">
        <v>20204</v>
      </c>
      <c r="E18" s="13">
        <v>13812</v>
      </c>
      <c r="F18" s="13">
        <v>22069</v>
      </c>
      <c r="G18" s="13">
        <v>42311</v>
      </c>
      <c r="H18" s="13">
        <v>12396</v>
      </c>
      <c r="I18" s="13">
        <v>2817</v>
      </c>
      <c r="J18" s="13">
        <v>8657</v>
      </c>
      <c r="K18" s="11">
        <f t="shared" si="4"/>
        <v>156093</v>
      </c>
    </row>
    <row r="19" spans="1:11" ht="17.25" customHeight="1">
      <c r="A19" s="14" t="s">
        <v>98</v>
      </c>
      <c r="B19" s="13">
        <v>2332</v>
      </c>
      <c r="C19" s="13">
        <v>3315</v>
      </c>
      <c r="D19" s="13">
        <v>2019</v>
      </c>
      <c r="E19" s="13">
        <v>1908</v>
      </c>
      <c r="F19" s="13">
        <v>2298</v>
      </c>
      <c r="G19" s="13">
        <v>3636</v>
      </c>
      <c r="H19" s="13">
        <v>3277</v>
      </c>
      <c r="I19" s="13">
        <v>519</v>
      </c>
      <c r="J19" s="13">
        <v>794</v>
      </c>
      <c r="K19" s="11">
        <f t="shared" si="4"/>
        <v>20098</v>
      </c>
    </row>
    <row r="20" spans="1:11" ht="17.25" customHeight="1">
      <c r="A20" s="16" t="s">
        <v>23</v>
      </c>
      <c r="B20" s="11">
        <f>+B21+B22+B23</f>
        <v>151498</v>
      </c>
      <c r="C20" s="11">
        <f aca="true" t="shared" si="6" ref="C20:J20">+C21+C22+C23</f>
        <v>172301</v>
      </c>
      <c r="D20" s="11">
        <f t="shared" si="6"/>
        <v>194738</v>
      </c>
      <c r="E20" s="11">
        <f t="shared" si="6"/>
        <v>125905</v>
      </c>
      <c r="F20" s="11">
        <f t="shared" si="6"/>
        <v>197639</v>
      </c>
      <c r="G20" s="11">
        <f t="shared" si="6"/>
        <v>366659</v>
      </c>
      <c r="H20" s="11">
        <f t="shared" si="6"/>
        <v>133820</v>
      </c>
      <c r="I20" s="11">
        <f t="shared" si="6"/>
        <v>31272</v>
      </c>
      <c r="J20" s="11">
        <f t="shared" si="6"/>
        <v>75176</v>
      </c>
      <c r="K20" s="11">
        <f t="shared" si="4"/>
        <v>1449008</v>
      </c>
    </row>
    <row r="21" spans="1:12" ht="17.25" customHeight="1">
      <c r="A21" s="12" t="s">
        <v>24</v>
      </c>
      <c r="B21" s="13">
        <v>83238</v>
      </c>
      <c r="C21" s="13">
        <v>103914</v>
      </c>
      <c r="D21" s="13">
        <v>118311</v>
      </c>
      <c r="E21" s="13">
        <v>75134</v>
      </c>
      <c r="F21" s="13">
        <v>115420</v>
      </c>
      <c r="G21" s="13">
        <v>197263</v>
      </c>
      <c r="H21" s="13">
        <v>76367</v>
      </c>
      <c r="I21" s="13">
        <v>19965</v>
      </c>
      <c r="J21" s="13">
        <v>44859</v>
      </c>
      <c r="K21" s="11">
        <f t="shared" si="4"/>
        <v>834471</v>
      </c>
      <c r="L21" s="52"/>
    </row>
    <row r="22" spans="1:12" ht="17.25" customHeight="1">
      <c r="A22" s="12" t="s">
        <v>25</v>
      </c>
      <c r="B22" s="13">
        <v>63728</v>
      </c>
      <c r="C22" s="13">
        <v>62849</v>
      </c>
      <c r="D22" s="13">
        <v>71955</v>
      </c>
      <c r="E22" s="13">
        <v>47427</v>
      </c>
      <c r="F22" s="13">
        <v>77824</v>
      </c>
      <c r="G22" s="13">
        <v>161183</v>
      </c>
      <c r="H22" s="13">
        <v>51609</v>
      </c>
      <c r="I22" s="13">
        <v>10316</v>
      </c>
      <c r="J22" s="13">
        <v>28833</v>
      </c>
      <c r="K22" s="11">
        <f t="shared" si="4"/>
        <v>575724</v>
      </c>
      <c r="L22" s="52"/>
    </row>
    <row r="23" spans="1:11" ht="17.25" customHeight="1">
      <c r="A23" s="12" t="s">
        <v>26</v>
      </c>
      <c r="B23" s="13">
        <v>4532</v>
      </c>
      <c r="C23" s="13">
        <v>5538</v>
      </c>
      <c r="D23" s="13">
        <v>4472</v>
      </c>
      <c r="E23" s="13">
        <v>3344</v>
      </c>
      <c r="F23" s="13">
        <v>4395</v>
      </c>
      <c r="G23" s="13">
        <v>8213</v>
      </c>
      <c r="H23" s="13">
        <v>5844</v>
      </c>
      <c r="I23" s="13">
        <v>991</v>
      </c>
      <c r="J23" s="13">
        <v>1484</v>
      </c>
      <c r="K23" s="11">
        <f t="shared" si="4"/>
        <v>38813</v>
      </c>
    </row>
    <row r="24" spans="1:11" ht="17.25" customHeight="1">
      <c r="A24" s="16" t="s">
        <v>27</v>
      </c>
      <c r="B24" s="13">
        <f>+B25+B26</f>
        <v>162147</v>
      </c>
      <c r="C24" s="13">
        <f aca="true" t="shared" si="7" ref="C24:J24">+C25+C26</f>
        <v>220757</v>
      </c>
      <c r="D24" s="13">
        <f t="shared" si="7"/>
        <v>234174</v>
      </c>
      <c r="E24" s="13">
        <f t="shared" si="7"/>
        <v>149889</v>
      </c>
      <c r="F24" s="13">
        <f t="shared" si="7"/>
        <v>189352</v>
      </c>
      <c r="G24" s="13">
        <f t="shared" si="7"/>
        <v>272930</v>
      </c>
      <c r="H24" s="13">
        <f t="shared" si="7"/>
        <v>130916</v>
      </c>
      <c r="I24" s="13">
        <f t="shared" si="7"/>
        <v>38263</v>
      </c>
      <c r="J24" s="13">
        <f t="shared" si="7"/>
        <v>105712</v>
      </c>
      <c r="K24" s="11">
        <f t="shared" si="4"/>
        <v>1504140</v>
      </c>
    </row>
    <row r="25" spans="1:12" ht="17.25" customHeight="1">
      <c r="A25" s="12" t="s">
        <v>130</v>
      </c>
      <c r="B25" s="13">
        <v>64847</v>
      </c>
      <c r="C25" s="13">
        <v>98255</v>
      </c>
      <c r="D25" s="13">
        <v>112852</v>
      </c>
      <c r="E25" s="13">
        <v>71113</v>
      </c>
      <c r="F25" s="13">
        <v>83497</v>
      </c>
      <c r="G25" s="13">
        <v>112382</v>
      </c>
      <c r="H25" s="13">
        <v>54676</v>
      </c>
      <c r="I25" s="13">
        <v>20553</v>
      </c>
      <c r="J25" s="13">
        <v>47917</v>
      </c>
      <c r="K25" s="11">
        <f t="shared" si="4"/>
        <v>666092</v>
      </c>
      <c r="L25" s="52"/>
    </row>
    <row r="26" spans="1:12" ht="17.25" customHeight="1">
      <c r="A26" s="12" t="s">
        <v>131</v>
      </c>
      <c r="B26" s="13">
        <v>97300</v>
      </c>
      <c r="C26" s="13">
        <v>122502</v>
      </c>
      <c r="D26" s="13">
        <v>121322</v>
      </c>
      <c r="E26" s="13">
        <v>78776</v>
      </c>
      <c r="F26" s="13">
        <v>105855</v>
      </c>
      <c r="G26" s="13">
        <v>160548</v>
      </c>
      <c r="H26" s="13">
        <v>76240</v>
      </c>
      <c r="I26" s="13">
        <v>17710</v>
      </c>
      <c r="J26" s="13">
        <v>57795</v>
      </c>
      <c r="K26" s="11">
        <f t="shared" si="4"/>
        <v>838048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8772</v>
      </c>
      <c r="I27" s="11">
        <v>0</v>
      </c>
      <c r="J27" s="11">
        <v>0</v>
      </c>
      <c r="K27" s="11">
        <f t="shared" si="4"/>
        <v>8772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6371.66</v>
      </c>
      <c r="I35" s="19">
        <v>0</v>
      </c>
      <c r="J35" s="19">
        <v>0</v>
      </c>
      <c r="K35" s="23">
        <f>SUM(B35:J35)</f>
        <v>6371.66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1703702.77</v>
      </c>
      <c r="C47" s="22">
        <f aca="true" t="shared" si="12" ref="C47:H47">+C48+C57</f>
        <v>2437881.54</v>
      </c>
      <c r="D47" s="22">
        <f t="shared" si="12"/>
        <v>2821528.03</v>
      </c>
      <c r="E47" s="22">
        <f t="shared" si="12"/>
        <v>1650713.7299999997</v>
      </c>
      <c r="F47" s="22">
        <f t="shared" si="12"/>
        <v>2218689.51</v>
      </c>
      <c r="G47" s="22">
        <f t="shared" si="12"/>
        <v>3115325.0400000005</v>
      </c>
      <c r="H47" s="22">
        <f t="shared" si="12"/>
        <v>1674058.91</v>
      </c>
      <c r="I47" s="22">
        <f>+I48+I57</f>
        <v>639085.32</v>
      </c>
      <c r="J47" s="22">
        <f>+J48+J57</f>
        <v>1004525.61</v>
      </c>
      <c r="K47" s="22">
        <f>SUM(B47:J47)</f>
        <v>17265510.46</v>
      </c>
    </row>
    <row r="48" spans="1:11" ht="17.25" customHeight="1">
      <c r="A48" s="16" t="s">
        <v>113</v>
      </c>
      <c r="B48" s="23">
        <f>SUM(B49:B56)</f>
        <v>1684793.43</v>
      </c>
      <c r="C48" s="23">
        <f aca="true" t="shared" si="13" ref="C48:J48">SUM(C49:C56)</f>
        <v>2414069.7</v>
      </c>
      <c r="D48" s="23">
        <f t="shared" si="13"/>
        <v>2795695.0999999996</v>
      </c>
      <c r="E48" s="23">
        <f t="shared" si="13"/>
        <v>1627998.2999999998</v>
      </c>
      <c r="F48" s="23">
        <f t="shared" si="13"/>
        <v>2194908.03</v>
      </c>
      <c r="G48" s="23">
        <f t="shared" si="13"/>
        <v>3085599.2700000005</v>
      </c>
      <c r="H48" s="23">
        <f t="shared" si="13"/>
        <v>1653809.7</v>
      </c>
      <c r="I48" s="23">
        <f t="shared" si="13"/>
        <v>639085.32</v>
      </c>
      <c r="J48" s="23">
        <f t="shared" si="13"/>
        <v>990504.77</v>
      </c>
      <c r="K48" s="23">
        <f aca="true" t="shared" si="14" ref="K48:K57">SUM(B48:J48)</f>
        <v>17086463.619999997</v>
      </c>
    </row>
    <row r="49" spans="1:11" ht="17.25" customHeight="1">
      <c r="A49" s="34" t="s">
        <v>44</v>
      </c>
      <c r="B49" s="23">
        <f aca="true" t="shared" si="15" ref="B49:H49">ROUND(B30*B7,2)</f>
        <v>1683610.38</v>
      </c>
      <c r="C49" s="23">
        <f t="shared" si="15"/>
        <v>2406748.55</v>
      </c>
      <c r="D49" s="23">
        <f t="shared" si="15"/>
        <v>2793300.23</v>
      </c>
      <c r="E49" s="23">
        <f t="shared" si="15"/>
        <v>1627056.9</v>
      </c>
      <c r="F49" s="23">
        <f t="shared" si="15"/>
        <v>2193125.86</v>
      </c>
      <c r="G49" s="23">
        <f t="shared" si="15"/>
        <v>3083006.74</v>
      </c>
      <c r="H49" s="23">
        <f t="shared" si="15"/>
        <v>1646380.22</v>
      </c>
      <c r="I49" s="23">
        <f>ROUND(I30*I7,2)</f>
        <v>638019.6</v>
      </c>
      <c r="J49" s="23">
        <f>ROUND(J30*J7,2)</f>
        <v>988287.73</v>
      </c>
      <c r="K49" s="23">
        <f t="shared" si="14"/>
        <v>17059536.21</v>
      </c>
    </row>
    <row r="50" spans="1:11" ht="17.25" customHeight="1">
      <c r="A50" s="34" t="s">
        <v>45</v>
      </c>
      <c r="B50" s="19">
        <v>0</v>
      </c>
      <c r="C50" s="23">
        <f>ROUND(C31*C7,2)</f>
        <v>5349.68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5349.68</v>
      </c>
    </row>
    <row r="51" spans="1:11" ht="17.25" customHeight="1">
      <c r="A51" s="66" t="s">
        <v>106</v>
      </c>
      <c r="B51" s="67">
        <f aca="true" t="shared" si="16" ref="B51:H51">ROUND(B32*B7,2)</f>
        <v>-2908.63</v>
      </c>
      <c r="C51" s="67">
        <f t="shared" si="16"/>
        <v>-3802.25</v>
      </c>
      <c r="D51" s="67">
        <f t="shared" si="16"/>
        <v>-3990.89</v>
      </c>
      <c r="E51" s="67">
        <f t="shared" si="16"/>
        <v>-2504</v>
      </c>
      <c r="F51" s="67">
        <f t="shared" si="16"/>
        <v>-3499.35</v>
      </c>
      <c r="G51" s="67">
        <f t="shared" si="16"/>
        <v>-4837.55</v>
      </c>
      <c r="H51" s="67">
        <f t="shared" si="16"/>
        <v>-2657.22</v>
      </c>
      <c r="I51" s="19">
        <v>0</v>
      </c>
      <c r="J51" s="19">
        <v>0</v>
      </c>
      <c r="K51" s="67">
        <f>SUM(B51:J51)</f>
        <v>-24199.89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6371.66</v>
      </c>
      <c r="I53" s="31">
        <f>+I35</f>
        <v>0</v>
      </c>
      <c r="J53" s="31">
        <f>+J35</f>
        <v>0</v>
      </c>
      <c r="K53" s="23">
        <f t="shared" si="14"/>
        <v>6371.66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-392812.1</v>
      </c>
      <c r="C61" s="35">
        <f t="shared" si="17"/>
        <v>-203694.97999999998</v>
      </c>
      <c r="D61" s="35">
        <f t="shared" si="17"/>
        <v>-256460.87</v>
      </c>
      <c r="E61" s="35">
        <f t="shared" si="17"/>
        <v>-450369.23000000004</v>
      </c>
      <c r="F61" s="35">
        <f t="shared" si="17"/>
        <v>-392248.4</v>
      </c>
      <c r="G61" s="35">
        <f t="shared" si="17"/>
        <v>-413350.31000000006</v>
      </c>
      <c r="H61" s="35">
        <f t="shared" si="17"/>
        <v>-183325.6</v>
      </c>
      <c r="I61" s="35">
        <f t="shared" si="17"/>
        <v>-97409.98000000001</v>
      </c>
      <c r="J61" s="35">
        <f t="shared" si="17"/>
        <v>-68310.7</v>
      </c>
      <c r="K61" s="35">
        <f>SUM(B61:J61)</f>
        <v>-2457982.1700000004</v>
      </c>
    </row>
    <row r="62" spans="1:11" ht="18.75" customHeight="1">
      <c r="A62" s="16" t="s">
        <v>75</v>
      </c>
      <c r="B62" s="35">
        <f aca="true" t="shared" si="18" ref="B62:J62">B63+B64+B65+B66+B67+B68</f>
        <v>-377575.6</v>
      </c>
      <c r="C62" s="35">
        <f t="shared" si="18"/>
        <v>-181500.06</v>
      </c>
      <c r="D62" s="35">
        <f t="shared" si="18"/>
        <v>-234477.59</v>
      </c>
      <c r="E62" s="35">
        <f t="shared" si="18"/>
        <v>-435706.23000000004</v>
      </c>
      <c r="F62" s="35">
        <f t="shared" si="18"/>
        <v>-437801.81</v>
      </c>
      <c r="G62" s="35">
        <f t="shared" si="18"/>
        <v>-382638.78</v>
      </c>
      <c r="H62" s="35">
        <f t="shared" si="18"/>
        <v>-168290.6</v>
      </c>
      <c r="I62" s="35">
        <f t="shared" si="18"/>
        <v>-29849</v>
      </c>
      <c r="J62" s="35">
        <f t="shared" si="18"/>
        <v>-57414.2</v>
      </c>
      <c r="K62" s="35">
        <f aca="true" t="shared" si="19" ref="K62:K91">SUM(B62:J62)</f>
        <v>-2305253.87</v>
      </c>
    </row>
    <row r="63" spans="1:11" ht="18.75" customHeight="1">
      <c r="A63" s="12" t="s">
        <v>76</v>
      </c>
      <c r="B63" s="35">
        <f>-ROUND(B9*$D$3,2)</f>
        <v>-131529.4</v>
      </c>
      <c r="C63" s="35">
        <f aca="true" t="shared" si="20" ref="C63:J63">-ROUND(C9*$D$3,2)</f>
        <v>-179466.4</v>
      </c>
      <c r="D63" s="35">
        <f t="shared" si="20"/>
        <v>-154382.6</v>
      </c>
      <c r="E63" s="35">
        <f t="shared" si="20"/>
        <v>-122702</v>
      </c>
      <c r="F63" s="35">
        <f t="shared" si="20"/>
        <v>-143594.4</v>
      </c>
      <c r="G63" s="35">
        <f t="shared" si="20"/>
        <v>-183498.2</v>
      </c>
      <c r="H63" s="35">
        <f t="shared" si="20"/>
        <v>-168290.6</v>
      </c>
      <c r="I63" s="35">
        <f t="shared" si="20"/>
        <v>-29849</v>
      </c>
      <c r="J63" s="35">
        <f t="shared" si="20"/>
        <v>-57414.2</v>
      </c>
      <c r="K63" s="35">
        <f t="shared" si="19"/>
        <v>-1170726.8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-2603</v>
      </c>
      <c r="C65" s="35">
        <v>-125.4</v>
      </c>
      <c r="D65" s="35">
        <v>-695.4</v>
      </c>
      <c r="E65" s="35">
        <v>-2724.6</v>
      </c>
      <c r="F65" s="35">
        <v>-1573.2</v>
      </c>
      <c r="G65" s="35">
        <v>-1098.2</v>
      </c>
      <c r="H65" s="19">
        <v>0</v>
      </c>
      <c r="I65" s="19">
        <v>0</v>
      </c>
      <c r="J65" s="19">
        <v>0</v>
      </c>
      <c r="K65" s="35">
        <f t="shared" si="19"/>
        <v>-8819.8</v>
      </c>
    </row>
    <row r="66" spans="1:11" ht="18.75" customHeight="1">
      <c r="A66" s="12" t="s">
        <v>107</v>
      </c>
      <c r="B66" s="35">
        <v>-1968.4</v>
      </c>
      <c r="C66" s="35">
        <v>-26.6</v>
      </c>
      <c r="D66" s="35">
        <v>-657.4</v>
      </c>
      <c r="E66" s="35">
        <v>-478.8</v>
      </c>
      <c r="F66" s="35">
        <v>-425.6</v>
      </c>
      <c r="G66" s="35">
        <v>-638.4</v>
      </c>
      <c r="H66" s="19">
        <v>0</v>
      </c>
      <c r="I66" s="19">
        <v>0</v>
      </c>
      <c r="J66" s="19">
        <v>0</v>
      </c>
      <c r="K66" s="35">
        <f t="shared" si="19"/>
        <v>-4195.2</v>
      </c>
    </row>
    <row r="67" spans="1:11" ht="18.75" customHeight="1">
      <c r="A67" s="12" t="s">
        <v>53</v>
      </c>
      <c r="B67" s="35">
        <v>-241429.8</v>
      </c>
      <c r="C67" s="35">
        <v>-1881.66</v>
      </c>
      <c r="D67" s="35">
        <v>-78742.19</v>
      </c>
      <c r="E67" s="35">
        <v>-309800.83</v>
      </c>
      <c r="F67" s="35">
        <v>-292208.61</v>
      </c>
      <c r="G67" s="35">
        <v>-197403.98</v>
      </c>
      <c r="H67" s="19">
        <v>0</v>
      </c>
      <c r="I67" s="19">
        <v>0</v>
      </c>
      <c r="J67" s="19">
        <v>0</v>
      </c>
      <c r="K67" s="35">
        <f t="shared" si="19"/>
        <v>-1121467.07</v>
      </c>
    </row>
    <row r="68" spans="1:11" ht="18.75" customHeight="1">
      <c r="A68" s="12" t="s">
        <v>54</v>
      </c>
      <c r="B68" s="35">
        <v>-45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-21983.28</v>
      </c>
      <c r="E69" s="67">
        <f t="shared" si="21"/>
        <v>-14663</v>
      </c>
      <c r="F69" s="67">
        <f t="shared" si="21"/>
        <v>-20530.65</v>
      </c>
      <c r="G69" s="67">
        <f t="shared" si="21"/>
        <v>-30711.53</v>
      </c>
      <c r="H69" s="67">
        <f t="shared" si="21"/>
        <v>-15035</v>
      </c>
      <c r="I69" s="67">
        <f t="shared" si="21"/>
        <v>-67560.98000000001</v>
      </c>
      <c r="J69" s="67">
        <f t="shared" si="21"/>
        <v>-10896.5</v>
      </c>
      <c r="K69" s="67">
        <f t="shared" si="19"/>
        <v>-218812.36000000002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24">
        <v>66084.06</v>
      </c>
      <c r="G101" s="19">
        <v>0</v>
      </c>
      <c r="H101" s="19">
        <v>0</v>
      </c>
      <c r="I101" s="19">
        <v>0</v>
      </c>
      <c r="J101" s="19">
        <v>0</v>
      </c>
      <c r="K101" s="48">
        <f>SUM(B101:J101)</f>
        <v>66084.06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1310890.6700000002</v>
      </c>
      <c r="C104" s="24">
        <f t="shared" si="22"/>
        <v>2234186.56</v>
      </c>
      <c r="D104" s="24">
        <f t="shared" si="22"/>
        <v>2565067.16</v>
      </c>
      <c r="E104" s="24">
        <f t="shared" si="22"/>
        <v>1200344.4999999998</v>
      </c>
      <c r="F104" s="24">
        <f t="shared" si="22"/>
        <v>1826441.1099999999</v>
      </c>
      <c r="G104" s="24">
        <f t="shared" si="22"/>
        <v>2701974.7300000004</v>
      </c>
      <c r="H104" s="24">
        <f t="shared" si="22"/>
        <v>1490733.3099999998</v>
      </c>
      <c r="I104" s="24">
        <f>+I105+I106</f>
        <v>541675.34</v>
      </c>
      <c r="J104" s="24">
        <f>+J105+J106</f>
        <v>936214.91</v>
      </c>
      <c r="K104" s="48">
        <f>SUM(B104:J104)</f>
        <v>14807528.290000001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1291981.33</v>
      </c>
      <c r="C105" s="24">
        <f t="shared" si="23"/>
        <v>2210374.72</v>
      </c>
      <c r="D105" s="24">
        <f t="shared" si="23"/>
        <v>2539234.23</v>
      </c>
      <c r="E105" s="24">
        <f t="shared" si="23"/>
        <v>1177629.0699999998</v>
      </c>
      <c r="F105" s="24">
        <f t="shared" si="23"/>
        <v>1802659.63</v>
      </c>
      <c r="G105" s="24">
        <f t="shared" si="23"/>
        <v>2672248.9600000004</v>
      </c>
      <c r="H105" s="24">
        <f t="shared" si="23"/>
        <v>1470484.0999999999</v>
      </c>
      <c r="I105" s="24">
        <f t="shared" si="23"/>
        <v>541675.34</v>
      </c>
      <c r="J105" s="24">
        <f t="shared" si="23"/>
        <v>922194.0700000001</v>
      </c>
      <c r="K105" s="48">
        <f>SUM(B105:J105)</f>
        <v>14628481.450000001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14807528.290000001</v>
      </c>
      <c r="L112" s="54"/>
    </row>
    <row r="113" spans="1:11" ht="18.75" customHeight="1">
      <c r="A113" s="26" t="s">
        <v>71</v>
      </c>
      <c r="B113" s="27">
        <v>163359.66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163359.66</v>
      </c>
    </row>
    <row r="114" spans="1:11" ht="18.75" customHeight="1">
      <c r="A114" s="26" t="s">
        <v>72</v>
      </c>
      <c r="B114" s="27">
        <v>1147531.01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1147531.01</v>
      </c>
    </row>
    <row r="115" spans="1:11" ht="18.75" customHeight="1">
      <c r="A115" s="26" t="s">
        <v>73</v>
      </c>
      <c r="B115" s="40">
        <v>0</v>
      </c>
      <c r="C115" s="27">
        <f>+C104</f>
        <v>2234186.56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2234186.56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2565067.16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2565067.16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1200344.4999999998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1200344.4999999998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459795.5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459795.5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728733.28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728733.28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73351.61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73351.61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564560.72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564560.72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808477.33</v>
      </c>
      <c r="H122" s="40">
        <v>0</v>
      </c>
      <c r="I122" s="40">
        <v>0</v>
      </c>
      <c r="J122" s="40">
        <v>0</v>
      </c>
      <c r="K122" s="41">
        <f t="shared" si="25"/>
        <v>808477.33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62759.27</v>
      </c>
      <c r="H123" s="40">
        <v>0</v>
      </c>
      <c r="I123" s="40">
        <v>0</v>
      </c>
      <c r="J123" s="40">
        <v>0</v>
      </c>
      <c r="K123" s="41">
        <f t="shared" si="25"/>
        <v>62759.27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396862.77</v>
      </c>
      <c r="H124" s="40">
        <v>0</v>
      </c>
      <c r="I124" s="40">
        <v>0</v>
      </c>
      <c r="J124" s="40">
        <v>0</v>
      </c>
      <c r="K124" s="41">
        <f t="shared" si="25"/>
        <v>396862.77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388489.21</v>
      </c>
      <c r="H125" s="40">
        <v>0</v>
      </c>
      <c r="I125" s="40">
        <v>0</v>
      </c>
      <c r="J125" s="40">
        <v>0</v>
      </c>
      <c r="K125" s="41">
        <f t="shared" si="25"/>
        <v>388489.21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1045386.16</v>
      </c>
      <c r="H126" s="40">
        <v>0</v>
      </c>
      <c r="I126" s="40">
        <v>0</v>
      </c>
      <c r="J126" s="40">
        <v>0</v>
      </c>
      <c r="K126" s="41">
        <f t="shared" si="25"/>
        <v>1045386.16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532388.97</v>
      </c>
      <c r="I127" s="40">
        <v>0</v>
      </c>
      <c r="J127" s="40">
        <v>0</v>
      </c>
      <c r="K127" s="41">
        <f t="shared" si="25"/>
        <v>532388.97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958344.33</v>
      </c>
      <c r="I128" s="40">
        <v>0</v>
      </c>
      <c r="J128" s="40">
        <v>0</v>
      </c>
      <c r="K128" s="41">
        <f t="shared" si="25"/>
        <v>958344.33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541675.34</v>
      </c>
      <c r="J129" s="40">
        <v>0</v>
      </c>
      <c r="K129" s="41">
        <f t="shared" si="25"/>
        <v>541675.34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936214.91</v>
      </c>
      <c r="K130" s="44">
        <f t="shared" si="25"/>
        <v>936214.91</v>
      </c>
    </row>
    <row r="131" spans="1:11" ht="18.75" customHeight="1">
      <c r="A131" s="85" t="s">
        <v>134</v>
      </c>
      <c r="B131" s="85"/>
      <c r="C131" s="85"/>
      <c r="D131" s="85"/>
      <c r="E131" s="85"/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8">
    <mergeCell ref="A131:E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2016-11-07T17:27:10Z</dcterms:modified>
  <cp:category/>
  <cp:version/>
  <cp:contentType/>
  <cp:contentStatus/>
</cp:coreProperties>
</file>