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<sst xmlns="http://schemas.openxmlformats.org/spreadsheetml/2006/main" count="134" uniqueCount="134">
  <si>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</si>
  <si>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</si>
  <si>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</si>
  <si>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</si>
  <si>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</si>
  <si>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</si>
  <si>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</si>
  <si>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</si>
  <si>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</si>
  <si>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</si>
  <si>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</si>
  <si>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</si>
  <si>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</si>
  <si>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</si>
  <si>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</si>
  <si>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</si>
  <si>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</si>
  <si>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</si>
  <si>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</si>
  <si>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</si>
  <si>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</si>
  <si>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</si>
  <si>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</si>
  <si>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</si>
  <si>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</si>
  <si>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</si>
  <si>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</si>
  <si>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</si>
  <si>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</si>
  <si>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</si>
  <si>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</si>
  <si>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</si>
  <si>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</si>
  <si>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</si>
  <si>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</si>
  <si>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</si>
  <si>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</si>
  <si>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</si>
  <si>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</si>
  <si>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</si>
  <si>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</si>
  <si>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</si>
  <si>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</si>
  <si>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</si>
  <si>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</si>
  <si>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</si>
  <si>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</si>
  <si>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</si>
  <si>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</si>
  <si>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</si>
  <si>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</si>
  <si>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</si>
  <si>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</si>
  <si>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</si>
  <si>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</si>
  <si>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</si>
  <si>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</si>
  <si>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</si>
  <si>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</si>
  <si>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</si>
  <si>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</si>
  <si>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</si>
  <si>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</si>
  <si>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</si>
  <si>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</si>
  <si>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</si>
  <si>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</si>
  <si>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</si>
  <si>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</si>
  <si>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</si>
  <si>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</si>
  <si>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</si>
  <si>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</si>
  <si>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</si>
  <si>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</si>
  <si>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</si>
  <si>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</si>
  <si>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</si>
  <si>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</si>
  <si>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</si>
  <si>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</si>
  <si>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</si>
  <si>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</si>
  <si>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</si>
  <si>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</si>
  <si>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</si>
  <si>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</si>
  <si>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</si>
  <si>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</si>
  <si>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</si>
  <si>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</si>
  <si>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</si>
  <si>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</si>
  <si>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</si>
  <si>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</si>
  <si>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</si>
  <si>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</si>
  <si>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</si>
  <si>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</si>
  <si>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</si>
  <si>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</si>
  <si>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</si>
  <si>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</si>
  <si>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</si>
  <si>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</si>
  <si>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</si>
  <si>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</si>
  <si>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</si>
  <si>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</si>
  <si>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</si>
  <si>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</si>
  <si>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</si>
  <si>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</si>
  <si>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</si>
  <si>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</si>
  <si>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</si>
  <si>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</si>
  <si>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</si>
  <si>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</si>
  <si>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</si>
  <si>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</si>
  <si>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</si>
  <si>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</si>
  <si>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</si>
  <si>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</si>
  <si>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</si>
  <si>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</si>
  <si>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</si>
  <si>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</si>
  <si>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</si>
  <si>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</si>
  <si>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</si>
  <si>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</si>
  <si>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24/10/16 - VENCIMENTO 07/11/16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</si>
</sst>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596888</v>
      </c>
      <c r="C7" s="9">
        <f t="shared" si="0"/>
        <v>761121</v>
      </c>
      <c r="D7" s="9">
        <f t="shared" si="0"/>
        <v>785014</v>
      </c>
      <c r="E7" s="9">
        <f t="shared" si="0"/>
        <v>527377</v>
      </c>
      <c r="F7" s="9">
        <f t="shared" si="0"/>
        <v>722861</v>
      </c>
      <c r="G7" s="9">
        <f t="shared" si="0"/>
        <v>1208734</v>
      </c>
      <c r="H7" s="9">
        <f t="shared" si="0"/>
        <v>562426</v>
      </c>
      <c r="I7" s="9">
        <f t="shared" si="0"/>
        <v>125285</v>
      </c>
      <c r="J7" s="9">
        <f t="shared" si="0"/>
        <v>317061</v>
      </c>
      <c r="K7" s="9">
        <f t="shared" si="0"/>
        <v>5606767</v>
      </c>
      <c r="L7" s="52"/>
    </row>
    <row r="8" spans="1:11" ht="17.25" customHeight="1">
      <c r="A8" s="10" t="s">
        <v>99</v>
      </c>
      <c r="B8" s="11">
        <f>B9+B12+B16</f>
        <v>287323</v>
      </c>
      <c r="C8" s="11">
        <f aca="true" t="shared" si="1" ref="C8:J8">C9+C12+C16</f>
        <v>376518</v>
      </c>
      <c r="D8" s="11">
        <f t="shared" si="1"/>
        <v>363412</v>
      </c>
      <c r="E8" s="11">
        <f t="shared" si="1"/>
        <v>262350</v>
      </c>
      <c r="F8" s="11">
        <f t="shared" si="1"/>
        <v>348899</v>
      </c>
      <c r="G8" s="11">
        <f t="shared" si="1"/>
        <v>585955</v>
      </c>
      <c r="H8" s="11">
        <f t="shared" si="1"/>
        <v>295452</v>
      </c>
      <c r="I8" s="11">
        <f t="shared" si="1"/>
        <v>56202</v>
      </c>
      <c r="J8" s="11">
        <f t="shared" si="1"/>
        <v>144667</v>
      </c>
      <c r="K8" s="11">
        <f>SUM(B8:J8)</f>
        <v>2720778</v>
      </c>
    </row>
    <row r="9" spans="1:11" ht="17.25" customHeight="1">
      <c r="A9" s="15" t="s">
        <v>17</v>
      </c>
      <c r="B9" s="13">
        <f>+B10+B11</f>
        <v>37224</v>
      </c>
      <c r="C9" s="13">
        <f aca="true" t="shared" si="2" ref="C9:J9">+C10+C11</f>
        <v>50700</v>
      </c>
      <c r="D9" s="13">
        <f t="shared" si="2"/>
        <v>44541</v>
      </c>
      <c r="E9" s="13">
        <f t="shared" si="2"/>
        <v>33186</v>
      </c>
      <c r="F9" s="13">
        <f t="shared" si="2"/>
        <v>39737</v>
      </c>
      <c r="G9" s="13">
        <f t="shared" si="2"/>
        <v>51635</v>
      </c>
      <c r="H9" s="13">
        <f t="shared" si="2"/>
        <v>45598</v>
      </c>
      <c r="I9" s="13">
        <f t="shared" si="2"/>
        <v>8433</v>
      </c>
      <c r="J9" s="13">
        <f t="shared" si="2"/>
        <v>16453</v>
      </c>
      <c r="K9" s="11">
        <f>SUM(B9:J9)</f>
        <v>327507</v>
      </c>
    </row>
    <row r="10" spans="1:11" ht="17.25" customHeight="1">
      <c r="A10" s="29" t="s">
        <v>18</v>
      </c>
      <c r="B10" s="13">
        <v>37224</v>
      </c>
      <c r="C10" s="13">
        <v>50700</v>
      </c>
      <c r="D10" s="13">
        <v>44541</v>
      </c>
      <c r="E10" s="13">
        <v>33186</v>
      </c>
      <c r="F10" s="13">
        <v>39737</v>
      </c>
      <c r="G10" s="13">
        <v>51635</v>
      </c>
      <c r="H10" s="13">
        <v>45598</v>
      </c>
      <c r="I10" s="13">
        <v>8433</v>
      </c>
      <c r="J10" s="13">
        <v>16453</v>
      </c>
      <c r="K10" s="11">
        <f>SUM(B10:J10)</f>
        <v>327507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208248</v>
      </c>
      <c r="C12" s="17">
        <f t="shared" si="3"/>
        <v>274407</v>
      </c>
      <c r="D12" s="17">
        <f t="shared" si="3"/>
        <v>267706</v>
      </c>
      <c r="E12" s="17">
        <f t="shared" si="3"/>
        <v>193079</v>
      </c>
      <c r="F12" s="17">
        <f t="shared" si="3"/>
        <v>252350</v>
      </c>
      <c r="G12" s="17">
        <f t="shared" si="3"/>
        <v>433866</v>
      </c>
      <c r="H12" s="17">
        <f t="shared" si="3"/>
        <v>211995</v>
      </c>
      <c r="I12" s="17">
        <f t="shared" si="3"/>
        <v>39308</v>
      </c>
      <c r="J12" s="17">
        <f t="shared" si="3"/>
        <v>107328</v>
      </c>
      <c r="K12" s="11">
        <f aca="true" t="shared" si="4" ref="K12:K27">SUM(B12:J12)</f>
        <v>1988287</v>
      </c>
    </row>
    <row r="13" spans="1:13" ht="17.25" customHeight="1">
      <c r="A13" s="14" t="s">
        <v>20</v>
      </c>
      <c r="B13" s="13">
        <v>100234</v>
      </c>
      <c r="C13" s="13">
        <v>141349</v>
      </c>
      <c r="D13" s="13">
        <v>142438</v>
      </c>
      <c r="E13" s="13">
        <v>99088</v>
      </c>
      <c r="F13" s="13">
        <v>127848</v>
      </c>
      <c r="G13" s="13">
        <v>207691</v>
      </c>
      <c r="H13" s="13">
        <v>97048</v>
      </c>
      <c r="I13" s="13">
        <v>22053</v>
      </c>
      <c r="J13" s="13">
        <v>56894</v>
      </c>
      <c r="K13" s="11">
        <f t="shared" si="4"/>
        <v>994643</v>
      </c>
      <c r="L13" s="52"/>
      <c r="M13" s="53"/>
    </row>
    <row r="14" spans="1:12" ht="17.25" customHeight="1">
      <c r="A14" s="14" t="s">
        <v>21</v>
      </c>
      <c r="B14" s="13">
        <v>97991</v>
      </c>
      <c r="C14" s="13">
        <v>117609</v>
      </c>
      <c r="D14" s="13">
        <v>114628</v>
      </c>
      <c r="E14" s="13">
        <v>84429</v>
      </c>
      <c r="F14" s="13">
        <v>114104</v>
      </c>
      <c r="G14" s="13">
        <v>210128</v>
      </c>
      <c r="H14" s="13">
        <v>97479</v>
      </c>
      <c r="I14" s="13">
        <v>14600</v>
      </c>
      <c r="J14" s="13">
        <v>47013</v>
      </c>
      <c r="K14" s="11">
        <f t="shared" si="4"/>
        <v>897981</v>
      </c>
      <c r="L14" s="52"/>
    </row>
    <row r="15" spans="1:11" ht="17.25" customHeight="1">
      <c r="A15" s="14" t="s">
        <v>22</v>
      </c>
      <c r="B15" s="13">
        <v>10023</v>
      </c>
      <c r="C15" s="13">
        <v>15449</v>
      </c>
      <c r="D15" s="13">
        <v>10640</v>
      </c>
      <c r="E15" s="13">
        <v>9562</v>
      </c>
      <c r="F15" s="13">
        <v>10398</v>
      </c>
      <c r="G15" s="13">
        <v>16047</v>
      </c>
      <c r="H15" s="13">
        <v>17468</v>
      </c>
      <c r="I15" s="13">
        <v>2655</v>
      </c>
      <c r="J15" s="13">
        <v>3421</v>
      </c>
      <c r="K15" s="11">
        <f t="shared" si="4"/>
        <v>95663</v>
      </c>
    </row>
    <row r="16" spans="1:11" ht="17.25" customHeight="1">
      <c r="A16" s="15" t="s">
        <v>95</v>
      </c>
      <c r="B16" s="13">
        <f>B17+B18+B19</f>
        <v>41851</v>
      </c>
      <c r="C16" s="13">
        <f aca="true" t="shared" si="5" ref="C16:J16">C17+C18+C19</f>
        <v>51411</v>
      </c>
      <c r="D16" s="13">
        <f t="shared" si="5"/>
        <v>51165</v>
      </c>
      <c r="E16" s="13">
        <f t="shared" si="5"/>
        <v>36085</v>
      </c>
      <c r="F16" s="13">
        <f t="shared" si="5"/>
        <v>56812</v>
      </c>
      <c r="G16" s="13">
        <f t="shared" si="5"/>
        <v>100454</v>
      </c>
      <c r="H16" s="13">
        <f t="shared" si="5"/>
        <v>37859</v>
      </c>
      <c r="I16" s="13">
        <f t="shared" si="5"/>
        <v>8461</v>
      </c>
      <c r="J16" s="13">
        <f t="shared" si="5"/>
        <v>20886</v>
      </c>
      <c r="K16" s="11">
        <f t="shared" si="4"/>
        <v>404984</v>
      </c>
    </row>
    <row r="17" spans="1:11" ht="17.25" customHeight="1">
      <c r="A17" s="14" t="s">
        <v>96</v>
      </c>
      <c r="B17" s="13">
        <v>23268</v>
      </c>
      <c r="C17" s="13">
        <v>31082</v>
      </c>
      <c r="D17" s="13">
        <v>29137</v>
      </c>
      <c r="E17" s="13">
        <v>20833</v>
      </c>
      <c r="F17" s="13">
        <v>33138</v>
      </c>
      <c r="G17" s="13">
        <v>56042</v>
      </c>
      <c r="H17" s="13">
        <v>22738</v>
      </c>
      <c r="I17" s="13">
        <v>5206</v>
      </c>
      <c r="J17" s="13">
        <v>11537</v>
      </c>
      <c r="K17" s="11">
        <f t="shared" si="4"/>
        <v>232981</v>
      </c>
    </row>
    <row r="18" spans="1:11" ht="17.25" customHeight="1">
      <c r="A18" s="14" t="s">
        <v>97</v>
      </c>
      <c r="B18" s="13">
        <v>16320</v>
      </c>
      <c r="C18" s="13">
        <v>17137</v>
      </c>
      <c r="D18" s="13">
        <v>20049</v>
      </c>
      <c r="E18" s="13">
        <v>13458</v>
      </c>
      <c r="F18" s="13">
        <v>21370</v>
      </c>
      <c r="G18" s="13">
        <v>40763</v>
      </c>
      <c r="H18" s="13">
        <v>11819</v>
      </c>
      <c r="I18" s="13">
        <v>2783</v>
      </c>
      <c r="J18" s="13">
        <v>8550</v>
      </c>
      <c r="K18" s="11">
        <f t="shared" si="4"/>
        <v>152249</v>
      </c>
    </row>
    <row r="19" spans="1:11" ht="17.25" customHeight="1">
      <c r="A19" s="14" t="s">
        <v>98</v>
      </c>
      <c r="B19" s="13">
        <v>2263</v>
      </c>
      <c r="C19" s="13">
        <v>3192</v>
      </c>
      <c r="D19" s="13">
        <v>1979</v>
      </c>
      <c r="E19" s="13">
        <v>1794</v>
      </c>
      <c r="F19" s="13">
        <v>2304</v>
      </c>
      <c r="G19" s="13">
        <v>3649</v>
      </c>
      <c r="H19" s="13">
        <v>3302</v>
      </c>
      <c r="I19" s="13">
        <v>472</v>
      </c>
      <c r="J19" s="13">
        <v>799</v>
      </c>
      <c r="K19" s="11">
        <f t="shared" si="4"/>
        <v>19754</v>
      </c>
    </row>
    <row r="20" spans="1:11" ht="17.25" customHeight="1">
      <c r="A20" s="16" t="s">
        <v>23</v>
      </c>
      <c r="B20" s="11">
        <f>+B21+B22+B23</f>
        <v>149621</v>
      </c>
      <c r="C20" s="11">
        <f aca="true" t="shared" si="6" ref="C20:J20">+C21+C22+C23</f>
        <v>168609</v>
      </c>
      <c r="D20" s="11">
        <f t="shared" si="6"/>
        <v>190912</v>
      </c>
      <c r="E20" s="11">
        <f t="shared" si="6"/>
        <v>120504</v>
      </c>
      <c r="F20" s="11">
        <f t="shared" si="6"/>
        <v>190123</v>
      </c>
      <c r="G20" s="11">
        <f t="shared" si="6"/>
        <v>356906</v>
      </c>
      <c r="H20" s="11">
        <f t="shared" si="6"/>
        <v>129436</v>
      </c>
      <c r="I20" s="11">
        <f t="shared" si="6"/>
        <v>30811</v>
      </c>
      <c r="J20" s="11">
        <f t="shared" si="6"/>
        <v>72749</v>
      </c>
      <c r="K20" s="11">
        <f t="shared" si="4"/>
        <v>1409671</v>
      </c>
    </row>
    <row r="21" spans="1:12" ht="17.25" customHeight="1">
      <c r="A21" s="12" t="s">
        <v>24</v>
      </c>
      <c r="B21" s="13">
        <v>81362</v>
      </c>
      <c r="C21" s="13">
        <v>100672</v>
      </c>
      <c r="D21" s="13">
        <v>115187</v>
      </c>
      <c r="E21" s="13">
        <v>70959</v>
      </c>
      <c r="F21" s="13">
        <v>109605</v>
      </c>
      <c r="G21" s="13">
        <v>189769</v>
      </c>
      <c r="H21" s="13">
        <v>73402</v>
      </c>
      <c r="I21" s="13">
        <v>19521</v>
      </c>
      <c r="J21" s="13">
        <v>42869</v>
      </c>
      <c r="K21" s="11">
        <f t="shared" si="4"/>
        <v>803346</v>
      </c>
      <c r="L21" s="52"/>
    </row>
    <row r="22" spans="1:12" ht="17.25" customHeight="1">
      <c r="A22" s="12" t="s">
        <v>25</v>
      </c>
      <c r="B22" s="13">
        <v>63811</v>
      </c>
      <c r="C22" s="13">
        <v>62338</v>
      </c>
      <c r="D22" s="13">
        <v>71205</v>
      </c>
      <c r="E22" s="13">
        <v>46281</v>
      </c>
      <c r="F22" s="13">
        <v>76246</v>
      </c>
      <c r="G22" s="13">
        <v>159267</v>
      </c>
      <c r="H22" s="13">
        <v>50244</v>
      </c>
      <c r="I22" s="13">
        <v>10256</v>
      </c>
      <c r="J22" s="13">
        <v>28413</v>
      </c>
      <c r="K22" s="11">
        <f t="shared" si="4"/>
        <v>568061</v>
      </c>
      <c r="L22" s="52"/>
    </row>
    <row r="23" spans="1:11" ht="17.25" customHeight="1">
      <c r="A23" s="12" t="s">
        <v>26</v>
      </c>
      <c r="B23" s="13">
        <v>4448</v>
      </c>
      <c r="C23" s="13">
        <v>5599</v>
      </c>
      <c r="D23" s="13">
        <v>4520</v>
      </c>
      <c r="E23" s="13">
        <v>3264</v>
      </c>
      <c r="F23" s="13">
        <v>4272</v>
      </c>
      <c r="G23" s="13">
        <v>7870</v>
      </c>
      <c r="H23" s="13">
        <v>5790</v>
      </c>
      <c r="I23" s="13">
        <v>1034</v>
      </c>
      <c r="J23" s="13">
        <v>1467</v>
      </c>
      <c r="K23" s="11">
        <f t="shared" si="4"/>
        <v>38264</v>
      </c>
    </row>
    <row r="24" spans="1:11" ht="17.25" customHeight="1">
      <c r="A24" s="16" t="s">
        <v>27</v>
      </c>
      <c r="B24" s="13">
        <f>+B25+B26</f>
        <v>159944</v>
      </c>
      <c r="C24" s="13">
        <f aca="true" t="shared" si="7" ref="C24:J24">+C25+C26</f>
        <v>215994</v>
      </c>
      <c r="D24" s="13">
        <f t="shared" si="7"/>
        <v>230690</v>
      </c>
      <c r="E24" s="13">
        <f t="shared" si="7"/>
        <v>144523</v>
      </c>
      <c r="F24" s="13">
        <f t="shared" si="7"/>
        <v>183839</v>
      </c>
      <c r="G24" s="13">
        <f t="shared" si="7"/>
        <v>265873</v>
      </c>
      <c r="H24" s="13">
        <f t="shared" si="7"/>
        <v>128895</v>
      </c>
      <c r="I24" s="13">
        <f t="shared" si="7"/>
        <v>38272</v>
      </c>
      <c r="J24" s="13">
        <f t="shared" si="7"/>
        <v>99645</v>
      </c>
      <c r="K24" s="11">
        <f t="shared" si="4"/>
        <v>1467675</v>
      </c>
    </row>
    <row r="25" spans="1:12" ht="17.25" customHeight="1">
      <c r="A25" s="12" t="s">
        <v>131</v>
      </c>
      <c r="B25" s="13">
        <v>64238</v>
      </c>
      <c r="C25" s="13">
        <v>97643</v>
      </c>
      <c r="D25" s="13">
        <v>111281</v>
      </c>
      <c r="E25" s="13">
        <v>68354</v>
      </c>
      <c r="F25" s="13">
        <v>81451</v>
      </c>
      <c r="G25" s="13">
        <v>110536</v>
      </c>
      <c r="H25" s="13">
        <v>54853</v>
      </c>
      <c r="I25" s="13">
        <v>20591</v>
      </c>
      <c r="J25" s="13">
        <v>45689</v>
      </c>
      <c r="K25" s="11">
        <f t="shared" si="4"/>
        <v>654636</v>
      </c>
      <c r="L25" s="52"/>
    </row>
    <row r="26" spans="1:12" ht="17.25" customHeight="1">
      <c r="A26" s="12" t="s">
        <v>132</v>
      </c>
      <c r="B26" s="13">
        <v>95706</v>
      </c>
      <c r="C26" s="13">
        <v>118351</v>
      </c>
      <c r="D26" s="13">
        <v>119409</v>
      </c>
      <c r="E26" s="13">
        <v>76169</v>
      </c>
      <c r="F26" s="13">
        <v>102388</v>
      </c>
      <c r="G26" s="13">
        <v>155337</v>
      </c>
      <c r="H26" s="13">
        <v>74042</v>
      </c>
      <c r="I26" s="13">
        <v>17681</v>
      </c>
      <c r="J26" s="13">
        <v>53956</v>
      </c>
      <c r="K26" s="11">
        <f t="shared" si="4"/>
        <v>813039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8643</v>
      </c>
      <c r="I27" s="11">
        <v>0</v>
      </c>
      <c r="J27" s="11">
        <v>0</v>
      </c>
      <c r="K27" s="11">
        <f t="shared" si="4"/>
        <v>8643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6739.33</v>
      </c>
      <c r="I35" s="19">
        <v>0</v>
      </c>
      <c r="J35" s="19">
        <v>0</v>
      </c>
      <c r="K35" s="23">
        <f>SUM(B35:J35)</f>
        <v>6739.33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1678529.58</v>
      </c>
      <c r="C47" s="22">
        <f aca="true" t="shared" si="12" ref="C47:H47">+C48+C57</f>
        <v>2391796.27</v>
      </c>
      <c r="D47" s="22">
        <f t="shared" si="12"/>
        <v>2775528.6100000003</v>
      </c>
      <c r="E47" s="22">
        <f t="shared" si="12"/>
        <v>1593377.3799999997</v>
      </c>
      <c r="F47" s="22">
        <f t="shared" si="12"/>
        <v>2154924.9099999997</v>
      </c>
      <c r="G47" s="22">
        <f t="shared" si="12"/>
        <v>3036750.15</v>
      </c>
      <c r="H47" s="22">
        <f t="shared" si="12"/>
        <v>1631086.7600000002</v>
      </c>
      <c r="I47" s="22">
        <f>+I48+I57</f>
        <v>633917.84</v>
      </c>
      <c r="J47" s="22">
        <f>+J48+J57</f>
        <v>966691.64</v>
      </c>
      <c r="K47" s="22">
        <f>SUM(B47:J47)</f>
        <v>16862603.14</v>
      </c>
    </row>
    <row r="48" spans="1:11" ht="17.25" customHeight="1">
      <c r="A48" s="16" t="s">
        <v>113</v>
      </c>
      <c r="B48" s="23">
        <f>SUM(B49:B56)</f>
        <v>1659620.24</v>
      </c>
      <c r="C48" s="23">
        <f aca="true" t="shared" si="13" ref="C48:J48">SUM(C49:C56)</f>
        <v>2367984.43</v>
      </c>
      <c r="D48" s="23">
        <f t="shared" si="13"/>
        <v>2749695.68</v>
      </c>
      <c r="E48" s="23">
        <f t="shared" si="13"/>
        <v>1570661.9499999997</v>
      </c>
      <c r="F48" s="23">
        <f t="shared" si="13"/>
        <v>2131143.4299999997</v>
      </c>
      <c r="G48" s="23">
        <f t="shared" si="13"/>
        <v>3007024.38</v>
      </c>
      <c r="H48" s="23">
        <f t="shared" si="13"/>
        <v>1610837.5500000003</v>
      </c>
      <c r="I48" s="23">
        <f t="shared" si="13"/>
        <v>633917.84</v>
      </c>
      <c r="J48" s="23">
        <f t="shared" si="13"/>
        <v>952670.8</v>
      </c>
      <c r="K48" s="23">
        <f aca="true" t="shared" si="14" ref="K48:K57">SUM(B48:J48)</f>
        <v>16683556.3</v>
      </c>
    </row>
    <row r="49" spans="1:11" ht="17.25" customHeight="1">
      <c r="A49" s="34" t="s">
        <v>44</v>
      </c>
      <c r="B49" s="23">
        <f aca="true" t="shared" si="15" ref="B49:H49">ROUND(B30*B7,2)</f>
        <v>1658393.62</v>
      </c>
      <c r="C49" s="23">
        <f t="shared" si="15"/>
        <v>2360692.89</v>
      </c>
      <c r="D49" s="23">
        <f t="shared" si="15"/>
        <v>2747234.99</v>
      </c>
      <c r="E49" s="23">
        <f t="shared" si="15"/>
        <v>1569632.17</v>
      </c>
      <c r="F49" s="23">
        <f t="shared" si="15"/>
        <v>2129259.36</v>
      </c>
      <c r="G49" s="23">
        <f t="shared" si="15"/>
        <v>3004308.36</v>
      </c>
      <c r="H49" s="23">
        <f t="shared" si="15"/>
        <v>1602970.34</v>
      </c>
      <c r="I49" s="23">
        <f>ROUND(I30*I7,2)</f>
        <v>632852.12</v>
      </c>
      <c r="J49" s="23">
        <f>ROUND(J30*J7,2)</f>
        <v>950453.76</v>
      </c>
      <c r="K49" s="23">
        <f t="shared" si="14"/>
        <v>16655797.609999998</v>
      </c>
    </row>
    <row r="50" spans="1:11" ht="17.25" customHeight="1">
      <c r="A50" s="34" t="s">
        <v>45</v>
      </c>
      <c r="B50" s="19">
        <v>0</v>
      </c>
      <c r="C50" s="23">
        <f>ROUND(C31*C7,2)</f>
        <v>5247.31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5247.31</v>
      </c>
    </row>
    <row r="51" spans="1:11" ht="17.25" customHeight="1">
      <c r="A51" s="66" t="s">
        <v>106</v>
      </c>
      <c r="B51" s="67">
        <f aca="true" t="shared" si="16" ref="B51:H51">ROUND(B32*B7,2)</f>
        <v>-2865.06</v>
      </c>
      <c r="C51" s="67">
        <f t="shared" si="16"/>
        <v>-3729.49</v>
      </c>
      <c r="D51" s="67">
        <f t="shared" si="16"/>
        <v>-3925.07</v>
      </c>
      <c r="E51" s="67">
        <f t="shared" si="16"/>
        <v>-2415.62</v>
      </c>
      <c r="F51" s="67">
        <f t="shared" si="16"/>
        <v>-3397.45</v>
      </c>
      <c r="G51" s="67">
        <f t="shared" si="16"/>
        <v>-4714.06</v>
      </c>
      <c r="H51" s="67">
        <f t="shared" si="16"/>
        <v>-2587.16</v>
      </c>
      <c r="I51" s="19">
        <v>0</v>
      </c>
      <c r="J51" s="19">
        <v>0</v>
      </c>
      <c r="K51" s="67">
        <f>SUM(B51:J51)</f>
        <v>-23633.91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6739.33</v>
      </c>
      <c r="I53" s="31">
        <f>+I35</f>
        <v>0</v>
      </c>
      <c r="J53" s="31">
        <f>+J35</f>
        <v>0</v>
      </c>
      <c r="K53" s="23">
        <f t="shared" si="14"/>
        <v>6739.33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-224058.24</v>
      </c>
      <c r="C61" s="35">
        <f t="shared" si="17"/>
        <v>-218401.13</v>
      </c>
      <c r="D61" s="35">
        <f t="shared" si="17"/>
        <v>-219295.09999999998</v>
      </c>
      <c r="E61" s="35">
        <f t="shared" si="17"/>
        <v>-277346.48</v>
      </c>
      <c r="F61" s="35">
        <f t="shared" si="17"/>
        <v>-280110.04000000004</v>
      </c>
      <c r="G61" s="35">
        <f t="shared" si="17"/>
        <v>-300399.94999999995</v>
      </c>
      <c r="H61" s="35">
        <f t="shared" si="17"/>
        <v>-188307.4</v>
      </c>
      <c r="I61" s="35">
        <f t="shared" si="17"/>
        <v>-99606.38</v>
      </c>
      <c r="J61" s="35">
        <f t="shared" si="17"/>
        <v>-73417.9</v>
      </c>
      <c r="K61" s="35">
        <f>SUM(B61:J61)</f>
        <v>-1880942.6199999996</v>
      </c>
    </row>
    <row r="62" spans="1:11" ht="18.75" customHeight="1">
      <c r="A62" s="16" t="s">
        <v>75</v>
      </c>
      <c r="B62" s="35">
        <f aca="true" t="shared" si="18" ref="B62:J62">B63+B64+B65+B66+B67+B68</f>
        <v>-208821.74</v>
      </c>
      <c r="C62" s="35">
        <f t="shared" si="18"/>
        <v>-196206.21000000002</v>
      </c>
      <c r="D62" s="35">
        <f t="shared" si="18"/>
        <v>-197311.81999999998</v>
      </c>
      <c r="E62" s="35">
        <f t="shared" si="18"/>
        <v>-262683.48</v>
      </c>
      <c r="F62" s="35">
        <f t="shared" si="18"/>
        <v>-259579.39</v>
      </c>
      <c r="G62" s="35">
        <f t="shared" si="18"/>
        <v>-269688.42</v>
      </c>
      <c r="H62" s="35">
        <f t="shared" si="18"/>
        <v>-173272.4</v>
      </c>
      <c r="I62" s="35">
        <f t="shared" si="18"/>
        <v>-32045.4</v>
      </c>
      <c r="J62" s="35">
        <f t="shared" si="18"/>
        <v>-62521.4</v>
      </c>
      <c r="K62" s="35">
        <f aca="true" t="shared" si="19" ref="K62:K91">SUM(B62:J62)</f>
        <v>-1662130.2599999998</v>
      </c>
    </row>
    <row r="63" spans="1:11" ht="18.75" customHeight="1">
      <c r="A63" s="12" t="s">
        <v>76</v>
      </c>
      <c r="B63" s="35">
        <f>-ROUND(B9*$D$3,2)</f>
        <v>-141451.2</v>
      </c>
      <c r="C63" s="35">
        <f aca="true" t="shared" si="20" ref="C63:J63">-ROUND(C9*$D$3,2)</f>
        <v>-192660</v>
      </c>
      <c r="D63" s="35">
        <f t="shared" si="20"/>
        <v>-169255.8</v>
      </c>
      <c r="E63" s="35">
        <f t="shared" si="20"/>
        <v>-126106.8</v>
      </c>
      <c r="F63" s="35">
        <f t="shared" si="20"/>
        <v>-151000.6</v>
      </c>
      <c r="G63" s="35">
        <f t="shared" si="20"/>
        <v>-196213</v>
      </c>
      <c r="H63" s="35">
        <f t="shared" si="20"/>
        <v>-173272.4</v>
      </c>
      <c r="I63" s="35">
        <f t="shared" si="20"/>
        <v>-32045.4</v>
      </c>
      <c r="J63" s="35">
        <f t="shared" si="20"/>
        <v>-62521.4</v>
      </c>
      <c r="K63" s="35">
        <f t="shared" si="19"/>
        <v>-1244526.5999999999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-855</v>
      </c>
      <c r="C65" s="35">
        <v>-235.6</v>
      </c>
      <c r="D65" s="35">
        <v>-228</v>
      </c>
      <c r="E65" s="35">
        <v>-1349</v>
      </c>
      <c r="F65" s="35">
        <v>-482.6</v>
      </c>
      <c r="G65" s="35">
        <v>-600.4</v>
      </c>
      <c r="H65" s="19">
        <v>0</v>
      </c>
      <c r="I65" s="19">
        <v>0</v>
      </c>
      <c r="J65" s="19">
        <v>0</v>
      </c>
      <c r="K65" s="35">
        <f t="shared" si="19"/>
        <v>-3750.6</v>
      </c>
    </row>
    <row r="66" spans="1:11" ht="18.75" customHeight="1">
      <c r="A66" s="12" t="s">
        <v>107</v>
      </c>
      <c r="B66" s="35">
        <v>-744.8</v>
      </c>
      <c r="C66" s="35">
        <v>-53.2</v>
      </c>
      <c r="D66" s="35">
        <v>-266</v>
      </c>
      <c r="E66" s="35">
        <v>-452.2</v>
      </c>
      <c r="F66" s="35">
        <v>-292.6</v>
      </c>
      <c r="G66" s="35">
        <v>-266</v>
      </c>
      <c r="H66" s="19">
        <v>0</v>
      </c>
      <c r="I66" s="19">
        <v>0</v>
      </c>
      <c r="J66" s="19">
        <v>0</v>
      </c>
      <c r="K66" s="35">
        <f t="shared" si="19"/>
        <v>-2074.8</v>
      </c>
    </row>
    <row r="67" spans="1:11" ht="18.75" customHeight="1">
      <c r="A67" s="12" t="s">
        <v>53</v>
      </c>
      <c r="B67" s="35">
        <v>-65770.74</v>
      </c>
      <c r="C67" s="35">
        <v>-3257.41</v>
      </c>
      <c r="D67" s="35">
        <v>-27562.02</v>
      </c>
      <c r="E67" s="35">
        <v>-134775.48</v>
      </c>
      <c r="F67" s="35">
        <v>-107803.59</v>
      </c>
      <c r="G67" s="35">
        <v>-72609.02</v>
      </c>
      <c r="H67" s="19">
        <v>0</v>
      </c>
      <c r="I67" s="19">
        <v>0</v>
      </c>
      <c r="J67" s="19">
        <v>0</v>
      </c>
      <c r="K67" s="35">
        <f t="shared" si="19"/>
        <v>-411778.26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-21983.28</v>
      </c>
      <c r="E69" s="67">
        <f t="shared" si="21"/>
        <v>-14663</v>
      </c>
      <c r="F69" s="67">
        <f t="shared" si="21"/>
        <v>-20530.65</v>
      </c>
      <c r="G69" s="67">
        <f t="shared" si="21"/>
        <v>-30711.53</v>
      </c>
      <c r="H69" s="67">
        <f t="shared" si="21"/>
        <v>-15035</v>
      </c>
      <c r="I69" s="67">
        <f t="shared" si="21"/>
        <v>-67560.98000000001</v>
      </c>
      <c r="J69" s="67">
        <f t="shared" si="21"/>
        <v>-10896.5</v>
      </c>
      <c r="K69" s="67">
        <f t="shared" si="19"/>
        <v>-218812.36000000002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1454471.34</v>
      </c>
      <c r="C104" s="24">
        <f t="shared" si="22"/>
        <v>2173395.14</v>
      </c>
      <c r="D104" s="24">
        <f t="shared" si="22"/>
        <v>2556233.5100000007</v>
      </c>
      <c r="E104" s="24">
        <f t="shared" si="22"/>
        <v>1316030.8999999997</v>
      </c>
      <c r="F104" s="24">
        <f t="shared" si="22"/>
        <v>1874814.8699999996</v>
      </c>
      <c r="G104" s="24">
        <f t="shared" si="22"/>
        <v>2736350.2</v>
      </c>
      <c r="H104" s="24">
        <f t="shared" si="22"/>
        <v>1442779.3600000003</v>
      </c>
      <c r="I104" s="24">
        <f>+I105+I106</f>
        <v>534311.46</v>
      </c>
      <c r="J104" s="24">
        <f>+J105+J106</f>
        <v>893273.74</v>
      </c>
      <c r="K104" s="48">
        <f>SUM(B104:J104)</f>
        <v>14981660.520000001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1435562</v>
      </c>
      <c r="C105" s="24">
        <f t="shared" si="23"/>
        <v>2149583.3000000003</v>
      </c>
      <c r="D105" s="24">
        <f t="shared" si="23"/>
        <v>2530400.5800000005</v>
      </c>
      <c r="E105" s="24">
        <f t="shared" si="23"/>
        <v>1293315.4699999997</v>
      </c>
      <c r="F105" s="24">
        <f t="shared" si="23"/>
        <v>1851033.3899999997</v>
      </c>
      <c r="G105" s="24">
        <f t="shared" si="23"/>
        <v>2706624.43</v>
      </c>
      <c r="H105" s="24">
        <f t="shared" si="23"/>
        <v>1422530.1500000004</v>
      </c>
      <c r="I105" s="24">
        <f t="shared" si="23"/>
        <v>534311.46</v>
      </c>
      <c r="J105" s="24">
        <f t="shared" si="23"/>
        <v>879252.9</v>
      </c>
      <c r="K105" s="48">
        <f>SUM(B105:J105)</f>
        <v>14802613.680000002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14981660.520000001</v>
      </c>
      <c r="L112" s="54"/>
    </row>
    <row r="113" spans="1:11" ht="18.75" customHeight="1">
      <c r="A113" s="26" t="s">
        <v>71</v>
      </c>
      <c r="B113" s="27">
        <v>178665.8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178665.8</v>
      </c>
    </row>
    <row r="114" spans="1:11" ht="18.75" customHeight="1">
      <c r="A114" s="26" t="s">
        <v>72</v>
      </c>
      <c r="B114" s="27">
        <v>1275805.54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1275805.54</v>
      </c>
    </row>
    <row r="115" spans="1:11" ht="18.75" customHeight="1">
      <c r="A115" s="26" t="s">
        <v>73</v>
      </c>
      <c r="B115" s="40">
        <v>0</v>
      </c>
      <c r="C115" s="27">
        <f>+C104</f>
        <v>2173395.14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2173395.14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2556233.5100000007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2556233.5100000007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1316030.8999999997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1316030.8999999997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367578.28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367578.28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682675.97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682675.97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92106.71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92106.71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732453.91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732453.91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809614.93</v>
      </c>
      <c r="H122" s="40">
        <v>0</v>
      </c>
      <c r="I122" s="40">
        <v>0</v>
      </c>
      <c r="J122" s="40">
        <v>0</v>
      </c>
      <c r="K122" s="41">
        <f t="shared" si="25"/>
        <v>809614.93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63449.75</v>
      </c>
      <c r="H123" s="40">
        <v>0</v>
      </c>
      <c r="I123" s="40">
        <v>0</v>
      </c>
      <c r="J123" s="40">
        <v>0</v>
      </c>
      <c r="K123" s="41">
        <f t="shared" si="25"/>
        <v>63449.75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403152.87</v>
      </c>
      <c r="H124" s="40">
        <v>0</v>
      </c>
      <c r="I124" s="40">
        <v>0</v>
      </c>
      <c r="J124" s="40">
        <v>0</v>
      </c>
      <c r="K124" s="41">
        <f t="shared" si="25"/>
        <v>403152.87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395344.23</v>
      </c>
      <c r="H125" s="40">
        <v>0</v>
      </c>
      <c r="I125" s="40">
        <v>0</v>
      </c>
      <c r="J125" s="40">
        <v>0</v>
      </c>
      <c r="K125" s="41">
        <f t="shared" si="25"/>
        <v>395344.23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1064788.42</v>
      </c>
      <c r="H126" s="40">
        <v>0</v>
      </c>
      <c r="I126" s="40">
        <v>0</v>
      </c>
      <c r="J126" s="40">
        <v>0</v>
      </c>
      <c r="K126" s="41">
        <f t="shared" si="25"/>
        <v>1064788.42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517834.76</v>
      </c>
      <c r="I127" s="40">
        <v>0</v>
      </c>
      <c r="J127" s="40">
        <v>0</v>
      </c>
      <c r="K127" s="41">
        <f t="shared" si="25"/>
        <v>517834.76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924944.6</v>
      </c>
      <c r="I128" s="40">
        <v>0</v>
      </c>
      <c r="J128" s="40">
        <v>0</v>
      </c>
      <c r="K128" s="41">
        <f t="shared" si="25"/>
        <v>924944.6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534311.46</v>
      </c>
      <c r="J129" s="40">
        <v>0</v>
      </c>
      <c r="K129" s="41">
        <f t="shared" si="25"/>
        <v>534311.46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893273.74</v>
      </c>
      <c r="K130" s="44">
        <f t="shared" si="25"/>
        <v>893273.74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2016-11-04T16:25:04Z</dcterms:modified>
  <cp:category/>
  <cp:version/>
  <cp:contentType/>
  <cp:contentStatus/>
</cp:coreProperties>
</file>