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<sst xmlns="http://schemas.openxmlformats.org/spreadsheetml/2006/main" count="134" uniqueCount="134">
  <si>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</si>
  <si>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</si>
  <si>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</si>
  <si>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</si>
  <si>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</si>
  <si>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</si>
  <si>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</si>
  <si>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</si>
  <si>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</si>
  <si>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</si>
  <si>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</si>
  <si>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</si>
  <si>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</si>
  <si>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</si>
  <si>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</si>
  <si>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</si>
  <si>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</si>
  <si>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</si>
  <si>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</si>
  <si>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</si>
  <si>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</si>
  <si>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</si>
  <si>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</si>
  <si>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</si>
  <si>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</si>
  <si>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</si>
  <si>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</si>
  <si>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</si>
  <si>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</si>
  <si>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</si>
  <si>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</si>
  <si>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</si>
  <si>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</si>
  <si>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</si>
  <si>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</si>
  <si>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</si>
  <si>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</si>
  <si>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</si>
  <si>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</si>
  <si>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</si>
  <si>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</si>
  <si>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</si>
  <si>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</si>
  <si>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</si>
  <si>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</si>
  <si>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</si>
  <si>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</si>
  <si>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</si>
  <si>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</si>
  <si>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</si>
  <si>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</si>
  <si>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</si>
  <si>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</si>
  <si>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</si>
  <si>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</si>
  <si>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</si>
  <si>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</si>
  <si>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</si>
  <si>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</si>
  <si>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</si>
  <si>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</si>
  <si>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</si>
  <si>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</si>
  <si>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</si>
  <si>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</si>
  <si>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</si>
  <si>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</si>
  <si>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</si>
  <si>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</si>
  <si>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</si>
  <si>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</si>
  <si>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</si>
  <si>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</si>
  <si>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</si>
  <si>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</si>
  <si>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</si>
  <si>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</si>
  <si>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</si>
  <si>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</si>
  <si>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</si>
  <si>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</si>
  <si>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</si>
  <si>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</si>
  <si>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</si>
  <si>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</si>
  <si>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</si>
  <si>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</si>
  <si>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</si>
  <si>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</si>
  <si>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</si>
  <si>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</si>
  <si>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</si>
  <si>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</si>
  <si>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</si>
  <si>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</si>
  <si>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</si>
  <si>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</si>
  <si>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</si>
  <si>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</si>
  <si>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</si>
  <si>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</si>
  <si>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</si>
  <si>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</si>
  <si>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</si>
  <si>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</si>
  <si>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</si>
  <si>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</si>
  <si>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</si>
  <si>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</si>
  <si>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</si>
  <si>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</si>
  <si>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</si>
  <si>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</si>
  <si>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</si>
  <si>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</si>
  <si>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</si>
  <si>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</si>
  <si>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</si>
  <si>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</si>
  <si>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</si>
  <si>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</si>
  <si>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</si>
  <si>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</si>
  <si>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</si>
  <si>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</si>
  <si>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</si>
  <si>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</si>
  <si>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</si>
  <si>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</si>
  <si>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</si>
  <si>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</si>
  <si>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</si>
  <si>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</si>
  <si>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22/10/16 - VENCIMENTO 04/11/16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</si>
</sst>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344418</v>
      </c>
      <c r="C7" s="9">
        <f t="shared" si="0"/>
        <v>445994</v>
      </c>
      <c r="D7" s="9">
        <f t="shared" si="0"/>
        <v>500762</v>
      </c>
      <c r="E7" s="9">
        <f t="shared" si="0"/>
        <v>281458</v>
      </c>
      <c r="F7" s="9">
        <f t="shared" si="0"/>
        <v>422833</v>
      </c>
      <c r="G7" s="9">
        <f t="shared" si="0"/>
        <v>685183</v>
      </c>
      <c r="H7" s="9">
        <f t="shared" si="0"/>
        <v>275399</v>
      </c>
      <c r="I7" s="9">
        <f t="shared" si="0"/>
        <v>63521</v>
      </c>
      <c r="J7" s="9">
        <f t="shared" si="0"/>
        <v>202548</v>
      </c>
      <c r="K7" s="9">
        <f t="shared" si="0"/>
        <v>3222116</v>
      </c>
      <c r="L7" s="52"/>
    </row>
    <row r="8" spans="1:11" ht="17.25" customHeight="1">
      <c r="A8" s="10" t="s">
        <v>99</v>
      </c>
      <c r="B8" s="11">
        <f>B9+B12+B16</f>
        <v>166951</v>
      </c>
      <c r="C8" s="11">
        <f aca="true" t="shared" si="1" ref="C8:J8">C9+C12+C16</f>
        <v>225805</v>
      </c>
      <c r="D8" s="11">
        <f t="shared" si="1"/>
        <v>240888</v>
      </c>
      <c r="E8" s="11">
        <f t="shared" si="1"/>
        <v>142967</v>
      </c>
      <c r="F8" s="11">
        <f t="shared" si="1"/>
        <v>204815</v>
      </c>
      <c r="G8" s="11">
        <f t="shared" si="1"/>
        <v>336734</v>
      </c>
      <c r="H8" s="11">
        <f t="shared" si="1"/>
        <v>150418</v>
      </c>
      <c r="I8" s="11">
        <f t="shared" si="1"/>
        <v>28821</v>
      </c>
      <c r="J8" s="11">
        <f t="shared" si="1"/>
        <v>95289</v>
      </c>
      <c r="K8" s="11">
        <f>SUM(B8:J8)</f>
        <v>1592688</v>
      </c>
    </row>
    <row r="9" spans="1:11" ht="17.25" customHeight="1">
      <c r="A9" s="15" t="s">
        <v>17</v>
      </c>
      <c r="B9" s="13">
        <f>+B10+B11</f>
        <v>26686</v>
      </c>
      <c r="C9" s="13">
        <f aca="true" t="shared" si="2" ref="C9:J9">+C10+C11</f>
        <v>39118</v>
      </c>
      <c r="D9" s="13">
        <f t="shared" si="2"/>
        <v>36983</v>
      </c>
      <c r="E9" s="13">
        <f t="shared" si="2"/>
        <v>23419</v>
      </c>
      <c r="F9" s="13">
        <f t="shared" si="2"/>
        <v>26373</v>
      </c>
      <c r="G9" s="13">
        <f t="shared" si="2"/>
        <v>33600</v>
      </c>
      <c r="H9" s="13">
        <f t="shared" si="2"/>
        <v>27635</v>
      </c>
      <c r="I9" s="13">
        <f t="shared" si="2"/>
        <v>5530</v>
      </c>
      <c r="J9" s="13">
        <f t="shared" si="2"/>
        <v>13555</v>
      </c>
      <c r="K9" s="11">
        <f>SUM(B9:J9)</f>
        <v>232899</v>
      </c>
    </row>
    <row r="10" spans="1:11" ht="17.25" customHeight="1">
      <c r="A10" s="29" t="s">
        <v>18</v>
      </c>
      <c r="B10" s="13">
        <v>26686</v>
      </c>
      <c r="C10" s="13">
        <v>39118</v>
      </c>
      <c r="D10" s="13">
        <v>36983</v>
      </c>
      <c r="E10" s="13">
        <v>23419</v>
      </c>
      <c r="F10" s="13">
        <v>26373</v>
      </c>
      <c r="G10" s="13">
        <v>33600</v>
      </c>
      <c r="H10" s="13">
        <v>27635</v>
      </c>
      <c r="I10" s="13">
        <v>5530</v>
      </c>
      <c r="J10" s="13">
        <v>13555</v>
      </c>
      <c r="K10" s="11">
        <f>SUM(B10:J10)</f>
        <v>232899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114396</v>
      </c>
      <c r="C12" s="17">
        <f t="shared" si="3"/>
        <v>155039</v>
      </c>
      <c r="D12" s="17">
        <f t="shared" si="3"/>
        <v>169182</v>
      </c>
      <c r="E12" s="17">
        <f t="shared" si="3"/>
        <v>99215</v>
      </c>
      <c r="F12" s="17">
        <f t="shared" si="3"/>
        <v>142774</v>
      </c>
      <c r="G12" s="17">
        <f t="shared" si="3"/>
        <v>240338</v>
      </c>
      <c r="H12" s="17">
        <f t="shared" si="3"/>
        <v>102839</v>
      </c>
      <c r="I12" s="17">
        <f t="shared" si="3"/>
        <v>18807</v>
      </c>
      <c r="J12" s="17">
        <f t="shared" si="3"/>
        <v>67442</v>
      </c>
      <c r="K12" s="11">
        <f aca="true" t="shared" si="4" ref="K12:K27">SUM(B12:J12)</f>
        <v>1110032</v>
      </c>
    </row>
    <row r="13" spans="1:13" ht="17.25" customHeight="1">
      <c r="A13" s="14" t="s">
        <v>20</v>
      </c>
      <c r="B13" s="13">
        <v>57318</v>
      </c>
      <c r="C13" s="13">
        <v>83825</v>
      </c>
      <c r="D13" s="13">
        <v>92604</v>
      </c>
      <c r="E13" s="13">
        <v>53393</v>
      </c>
      <c r="F13" s="13">
        <v>72660</v>
      </c>
      <c r="G13" s="13">
        <v>113419</v>
      </c>
      <c r="H13" s="13">
        <v>48069</v>
      </c>
      <c r="I13" s="13">
        <v>10991</v>
      </c>
      <c r="J13" s="13">
        <v>37007</v>
      </c>
      <c r="K13" s="11">
        <f t="shared" si="4"/>
        <v>569286</v>
      </c>
      <c r="L13" s="52"/>
      <c r="M13" s="53"/>
    </row>
    <row r="14" spans="1:12" ht="17.25" customHeight="1">
      <c r="A14" s="14" t="s">
        <v>21</v>
      </c>
      <c r="B14" s="13">
        <v>53271</v>
      </c>
      <c r="C14" s="13">
        <v>65355</v>
      </c>
      <c r="D14" s="13">
        <v>72216</v>
      </c>
      <c r="E14" s="13">
        <v>42439</v>
      </c>
      <c r="F14" s="13">
        <v>66365</v>
      </c>
      <c r="G14" s="13">
        <v>121115</v>
      </c>
      <c r="H14" s="13">
        <v>49673</v>
      </c>
      <c r="I14" s="13">
        <v>7029</v>
      </c>
      <c r="J14" s="13">
        <v>28986</v>
      </c>
      <c r="K14" s="11">
        <f t="shared" si="4"/>
        <v>506449</v>
      </c>
      <c r="L14" s="52"/>
    </row>
    <row r="15" spans="1:11" ht="17.25" customHeight="1">
      <c r="A15" s="14" t="s">
        <v>22</v>
      </c>
      <c r="B15" s="13">
        <v>3807</v>
      </c>
      <c r="C15" s="13">
        <v>5859</v>
      </c>
      <c r="D15" s="13">
        <v>4362</v>
      </c>
      <c r="E15" s="13">
        <v>3383</v>
      </c>
      <c r="F15" s="13">
        <v>3749</v>
      </c>
      <c r="G15" s="13">
        <v>5804</v>
      </c>
      <c r="H15" s="13">
        <v>5097</v>
      </c>
      <c r="I15" s="13">
        <v>787</v>
      </c>
      <c r="J15" s="13">
        <v>1449</v>
      </c>
      <c r="K15" s="11">
        <f t="shared" si="4"/>
        <v>34297</v>
      </c>
    </row>
    <row r="16" spans="1:11" ht="17.25" customHeight="1">
      <c r="A16" s="15" t="s">
        <v>95</v>
      </c>
      <c r="B16" s="13">
        <f>B17+B18+B19</f>
        <v>25869</v>
      </c>
      <c r="C16" s="13">
        <f aca="true" t="shared" si="5" ref="C16:J16">C17+C18+C19</f>
        <v>31648</v>
      </c>
      <c r="D16" s="13">
        <f t="shared" si="5"/>
        <v>34723</v>
      </c>
      <c r="E16" s="13">
        <f t="shared" si="5"/>
        <v>20333</v>
      </c>
      <c r="F16" s="13">
        <f t="shared" si="5"/>
        <v>35668</v>
      </c>
      <c r="G16" s="13">
        <f t="shared" si="5"/>
        <v>62796</v>
      </c>
      <c r="H16" s="13">
        <f t="shared" si="5"/>
        <v>19944</v>
      </c>
      <c r="I16" s="13">
        <f t="shared" si="5"/>
        <v>4484</v>
      </c>
      <c r="J16" s="13">
        <f t="shared" si="5"/>
        <v>14292</v>
      </c>
      <c r="K16" s="11">
        <f t="shared" si="4"/>
        <v>249757</v>
      </c>
    </row>
    <row r="17" spans="1:11" ht="17.25" customHeight="1">
      <c r="A17" s="14" t="s">
        <v>96</v>
      </c>
      <c r="B17" s="13">
        <v>14034</v>
      </c>
      <c r="C17" s="13">
        <v>18752</v>
      </c>
      <c r="D17" s="13">
        <v>19256</v>
      </c>
      <c r="E17" s="13">
        <v>11340</v>
      </c>
      <c r="F17" s="13">
        <v>19943</v>
      </c>
      <c r="G17" s="13">
        <v>31844</v>
      </c>
      <c r="H17" s="13">
        <v>11311</v>
      </c>
      <c r="I17" s="13">
        <v>2798</v>
      </c>
      <c r="J17" s="13">
        <v>7905</v>
      </c>
      <c r="K17" s="11">
        <f t="shared" si="4"/>
        <v>137183</v>
      </c>
    </row>
    <row r="18" spans="1:11" ht="17.25" customHeight="1">
      <c r="A18" s="14" t="s">
        <v>97</v>
      </c>
      <c r="B18" s="13">
        <v>10834</v>
      </c>
      <c r="C18" s="13">
        <v>11522</v>
      </c>
      <c r="D18" s="13">
        <v>14521</v>
      </c>
      <c r="E18" s="13">
        <v>8238</v>
      </c>
      <c r="F18" s="13">
        <v>14892</v>
      </c>
      <c r="G18" s="13">
        <v>29530</v>
      </c>
      <c r="H18" s="13">
        <v>7677</v>
      </c>
      <c r="I18" s="13">
        <v>1533</v>
      </c>
      <c r="J18" s="13">
        <v>6005</v>
      </c>
      <c r="K18" s="11">
        <f t="shared" si="4"/>
        <v>104752</v>
      </c>
    </row>
    <row r="19" spans="1:11" ht="17.25" customHeight="1">
      <c r="A19" s="14" t="s">
        <v>98</v>
      </c>
      <c r="B19" s="13">
        <v>1001</v>
      </c>
      <c r="C19" s="13">
        <v>1374</v>
      </c>
      <c r="D19" s="13">
        <v>946</v>
      </c>
      <c r="E19" s="13">
        <v>755</v>
      </c>
      <c r="F19" s="13">
        <v>833</v>
      </c>
      <c r="G19" s="13">
        <v>1422</v>
      </c>
      <c r="H19" s="13">
        <v>956</v>
      </c>
      <c r="I19" s="13">
        <v>153</v>
      </c>
      <c r="J19" s="13">
        <v>382</v>
      </c>
      <c r="K19" s="11">
        <f t="shared" si="4"/>
        <v>7822</v>
      </c>
    </row>
    <row r="20" spans="1:11" ht="17.25" customHeight="1">
      <c r="A20" s="16" t="s">
        <v>23</v>
      </c>
      <c r="B20" s="11">
        <f>+B21+B22+B23</f>
        <v>85793</v>
      </c>
      <c r="C20" s="11">
        <f aca="true" t="shared" si="6" ref="C20:J20">+C21+C22+C23</f>
        <v>97537</v>
      </c>
      <c r="D20" s="11">
        <f t="shared" si="6"/>
        <v>121602</v>
      </c>
      <c r="E20" s="11">
        <f t="shared" si="6"/>
        <v>64440</v>
      </c>
      <c r="F20" s="11">
        <f t="shared" si="6"/>
        <v>116530</v>
      </c>
      <c r="G20" s="11">
        <f t="shared" si="6"/>
        <v>209011</v>
      </c>
      <c r="H20" s="11">
        <f t="shared" si="6"/>
        <v>63226</v>
      </c>
      <c r="I20" s="11">
        <f t="shared" si="6"/>
        <v>15644</v>
      </c>
      <c r="J20" s="11">
        <f t="shared" si="6"/>
        <v>45666</v>
      </c>
      <c r="K20" s="11">
        <f t="shared" si="4"/>
        <v>819449</v>
      </c>
    </row>
    <row r="21" spans="1:12" ht="17.25" customHeight="1">
      <c r="A21" s="12" t="s">
        <v>24</v>
      </c>
      <c r="B21" s="13">
        <v>47279</v>
      </c>
      <c r="C21" s="13">
        <v>58605</v>
      </c>
      <c r="D21" s="13">
        <v>73181</v>
      </c>
      <c r="E21" s="13">
        <v>38530</v>
      </c>
      <c r="F21" s="13">
        <v>64406</v>
      </c>
      <c r="G21" s="13">
        <v>104214</v>
      </c>
      <c r="H21" s="13">
        <v>34068</v>
      </c>
      <c r="I21" s="13">
        <v>10055</v>
      </c>
      <c r="J21" s="13">
        <v>26877</v>
      </c>
      <c r="K21" s="11">
        <f t="shared" si="4"/>
        <v>457215</v>
      </c>
      <c r="L21" s="52"/>
    </row>
    <row r="22" spans="1:12" ht="17.25" customHeight="1">
      <c r="A22" s="12" t="s">
        <v>25</v>
      </c>
      <c r="B22" s="13">
        <v>36674</v>
      </c>
      <c r="C22" s="13">
        <v>36625</v>
      </c>
      <c r="D22" s="13">
        <v>46379</v>
      </c>
      <c r="E22" s="13">
        <v>24616</v>
      </c>
      <c r="F22" s="13">
        <v>50234</v>
      </c>
      <c r="G22" s="13">
        <v>101495</v>
      </c>
      <c r="H22" s="13">
        <v>27502</v>
      </c>
      <c r="I22" s="13">
        <v>5228</v>
      </c>
      <c r="J22" s="13">
        <v>18075</v>
      </c>
      <c r="K22" s="11">
        <f t="shared" si="4"/>
        <v>346828</v>
      </c>
      <c r="L22" s="52"/>
    </row>
    <row r="23" spans="1:11" ht="17.25" customHeight="1">
      <c r="A23" s="12" t="s">
        <v>26</v>
      </c>
      <c r="B23" s="13">
        <v>1840</v>
      </c>
      <c r="C23" s="13">
        <v>2307</v>
      </c>
      <c r="D23" s="13">
        <v>2042</v>
      </c>
      <c r="E23" s="13">
        <v>1294</v>
      </c>
      <c r="F23" s="13">
        <v>1890</v>
      </c>
      <c r="G23" s="13">
        <v>3302</v>
      </c>
      <c r="H23" s="13">
        <v>1656</v>
      </c>
      <c r="I23" s="13">
        <v>361</v>
      </c>
      <c r="J23" s="13">
        <v>714</v>
      </c>
      <c r="K23" s="11">
        <f t="shared" si="4"/>
        <v>15406</v>
      </c>
    </row>
    <row r="24" spans="1:11" ht="17.25" customHeight="1">
      <c r="A24" s="16" t="s">
        <v>27</v>
      </c>
      <c r="B24" s="13">
        <f>+B25+B26</f>
        <v>91674</v>
      </c>
      <c r="C24" s="13">
        <f aca="true" t="shared" si="7" ref="C24:J24">+C25+C26</f>
        <v>122652</v>
      </c>
      <c r="D24" s="13">
        <f t="shared" si="7"/>
        <v>138272</v>
      </c>
      <c r="E24" s="13">
        <f t="shared" si="7"/>
        <v>74051</v>
      </c>
      <c r="F24" s="13">
        <f t="shared" si="7"/>
        <v>101488</v>
      </c>
      <c r="G24" s="13">
        <f t="shared" si="7"/>
        <v>139438</v>
      </c>
      <c r="H24" s="13">
        <f t="shared" si="7"/>
        <v>59132</v>
      </c>
      <c r="I24" s="13">
        <f t="shared" si="7"/>
        <v>19056</v>
      </c>
      <c r="J24" s="13">
        <f t="shared" si="7"/>
        <v>61593</v>
      </c>
      <c r="K24" s="11">
        <f t="shared" si="4"/>
        <v>807356</v>
      </c>
    </row>
    <row r="25" spans="1:12" ht="17.25" customHeight="1">
      <c r="A25" s="12" t="s">
        <v>131</v>
      </c>
      <c r="B25" s="13">
        <v>42053</v>
      </c>
      <c r="C25" s="13">
        <v>60240</v>
      </c>
      <c r="D25" s="13">
        <v>71815</v>
      </c>
      <c r="E25" s="13">
        <v>38367</v>
      </c>
      <c r="F25" s="13">
        <v>47930</v>
      </c>
      <c r="G25" s="13">
        <v>60688</v>
      </c>
      <c r="H25" s="13">
        <v>27519</v>
      </c>
      <c r="I25" s="13">
        <v>11555</v>
      </c>
      <c r="J25" s="13">
        <v>30483</v>
      </c>
      <c r="K25" s="11">
        <f t="shared" si="4"/>
        <v>390650</v>
      </c>
      <c r="L25" s="52"/>
    </row>
    <row r="26" spans="1:12" ht="17.25" customHeight="1">
      <c r="A26" s="12" t="s">
        <v>132</v>
      </c>
      <c r="B26" s="13">
        <v>49621</v>
      </c>
      <c r="C26" s="13">
        <v>62412</v>
      </c>
      <c r="D26" s="13">
        <v>66457</v>
      </c>
      <c r="E26" s="13">
        <v>35684</v>
      </c>
      <c r="F26" s="13">
        <v>53558</v>
      </c>
      <c r="G26" s="13">
        <v>78750</v>
      </c>
      <c r="H26" s="13">
        <v>31613</v>
      </c>
      <c r="I26" s="13">
        <v>7501</v>
      </c>
      <c r="J26" s="13">
        <v>31110</v>
      </c>
      <c r="K26" s="11">
        <f t="shared" si="4"/>
        <v>416706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2623</v>
      </c>
      <c r="I27" s="11">
        <v>0</v>
      </c>
      <c r="J27" s="11">
        <v>0</v>
      </c>
      <c r="K27" s="11">
        <f t="shared" si="4"/>
        <v>2623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23896.93</v>
      </c>
      <c r="I35" s="19">
        <v>0</v>
      </c>
      <c r="J35" s="19">
        <v>0</v>
      </c>
      <c r="K35" s="23">
        <f>SUM(B35:J35)</f>
        <v>23896.93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978278.78</v>
      </c>
      <c r="C47" s="22">
        <f aca="true" t="shared" si="12" ref="C47:H47">+C48+C57</f>
        <v>1413769.94</v>
      </c>
      <c r="D47" s="22">
        <f t="shared" si="12"/>
        <v>1782181.5799999998</v>
      </c>
      <c r="E47" s="22">
        <f t="shared" si="12"/>
        <v>862575.0800000001</v>
      </c>
      <c r="F47" s="22">
        <f t="shared" si="12"/>
        <v>1272572.5599999998</v>
      </c>
      <c r="G47" s="22">
        <f t="shared" si="12"/>
        <v>1737505.9900000002</v>
      </c>
      <c r="H47" s="22">
        <f t="shared" si="12"/>
        <v>831509.03</v>
      </c>
      <c r="I47" s="22">
        <f>+I48+I57</f>
        <v>321929.35</v>
      </c>
      <c r="J47" s="22">
        <f>+J48+J57</f>
        <v>623416.02</v>
      </c>
      <c r="K47" s="22">
        <f>SUM(B47:J47)</f>
        <v>9823738.329999998</v>
      </c>
    </row>
    <row r="48" spans="1:11" ht="17.25" customHeight="1">
      <c r="A48" s="16" t="s">
        <v>113</v>
      </c>
      <c r="B48" s="23">
        <f>SUM(B49:B56)</f>
        <v>959369.4400000001</v>
      </c>
      <c r="C48" s="23">
        <f aca="true" t="shared" si="13" ref="C48:J48">SUM(C49:C56)</f>
        <v>1389958.0999999999</v>
      </c>
      <c r="D48" s="23">
        <f t="shared" si="13"/>
        <v>1756348.65</v>
      </c>
      <c r="E48" s="23">
        <f t="shared" si="13"/>
        <v>839859.65</v>
      </c>
      <c r="F48" s="23">
        <f t="shared" si="13"/>
        <v>1248791.0799999998</v>
      </c>
      <c r="G48" s="23">
        <f t="shared" si="13"/>
        <v>1707780.2200000002</v>
      </c>
      <c r="H48" s="23">
        <f t="shared" si="13"/>
        <v>811259.8200000001</v>
      </c>
      <c r="I48" s="23">
        <f t="shared" si="13"/>
        <v>321929.35</v>
      </c>
      <c r="J48" s="23">
        <f t="shared" si="13"/>
        <v>609395.18</v>
      </c>
      <c r="K48" s="23">
        <f aca="true" t="shared" si="14" ref="K48:K57">SUM(B48:J48)</f>
        <v>9644691.49</v>
      </c>
    </row>
    <row r="49" spans="1:11" ht="17.25" customHeight="1">
      <c r="A49" s="34" t="s">
        <v>44</v>
      </c>
      <c r="B49" s="23">
        <f aca="true" t="shared" si="15" ref="B49:H49">ROUND(B30*B7,2)</f>
        <v>956930.97</v>
      </c>
      <c r="C49" s="23">
        <f t="shared" si="15"/>
        <v>1383294.99</v>
      </c>
      <c r="D49" s="23">
        <f t="shared" si="15"/>
        <v>1752466.7</v>
      </c>
      <c r="E49" s="23">
        <f t="shared" si="15"/>
        <v>837703.45</v>
      </c>
      <c r="F49" s="23">
        <f t="shared" si="15"/>
        <v>1245496.88</v>
      </c>
      <c r="G49" s="23">
        <f t="shared" si="15"/>
        <v>1703022.35</v>
      </c>
      <c r="H49" s="23">
        <f t="shared" si="15"/>
        <v>784914.69</v>
      </c>
      <c r="I49" s="23">
        <f>ROUND(I30*I7,2)</f>
        <v>320863.63</v>
      </c>
      <c r="J49" s="23">
        <f>ROUND(J30*J7,2)</f>
        <v>607178.14</v>
      </c>
      <c r="K49" s="23">
        <f t="shared" si="14"/>
        <v>9591871.8</v>
      </c>
    </row>
    <row r="50" spans="1:11" ht="17.25" customHeight="1">
      <c r="A50" s="34" t="s">
        <v>45</v>
      </c>
      <c r="B50" s="19">
        <v>0</v>
      </c>
      <c r="C50" s="23">
        <f>ROUND(C31*C7,2)</f>
        <v>3074.76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3074.76</v>
      </c>
    </row>
    <row r="51" spans="1:11" ht="17.25" customHeight="1">
      <c r="A51" s="66" t="s">
        <v>106</v>
      </c>
      <c r="B51" s="67">
        <f aca="true" t="shared" si="16" ref="B51:H51">ROUND(B32*B7,2)</f>
        <v>-1653.21</v>
      </c>
      <c r="C51" s="67">
        <f t="shared" si="16"/>
        <v>-2185.37</v>
      </c>
      <c r="D51" s="67">
        <f t="shared" si="16"/>
        <v>-2503.81</v>
      </c>
      <c r="E51" s="67">
        <f t="shared" si="16"/>
        <v>-1289.2</v>
      </c>
      <c r="F51" s="67">
        <f t="shared" si="16"/>
        <v>-1987.32</v>
      </c>
      <c r="G51" s="67">
        <f t="shared" si="16"/>
        <v>-2672.21</v>
      </c>
      <c r="H51" s="67">
        <f t="shared" si="16"/>
        <v>-1266.84</v>
      </c>
      <c r="I51" s="19">
        <v>0</v>
      </c>
      <c r="J51" s="19">
        <v>0</v>
      </c>
      <c r="K51" s="67">
        <f>SUM(B51:J51)</f>
        <v>-13557.96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23896.93</v>
      </c>
      <c r="I53" s="31">
        <f>+I35</f>
        <v>0</v>
      </c>
      <c r="J53" s="31">
        <f>+J35</f>
        <v>0</v>
      </c>
      <c r="K53" s="23">
        <f t="shared" si="14"/>
        <v>23896.93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-101406.8</v>
      </c>
      <c r="C61" s="35">
        <f t="shared" si="17"/>
        <v>-148724.82</v>
      </c>
      <c r="D61" s="35">
        <f t="shared" si="17"/>
        <v>-141609.18</v>
      </c>
      <c r="E61" s="35">
        <f t="shared" si="17"/>
        <v>-88992.2</v>
      </c>
      <c r="F61" s="35">
        <f t="shared" si="17"/>
        <v>-100598.04999999999</v>
      </c>
      <c r="G61" s="35">
        <f t="shared" si="17"/>
        <v>-127686.03</v>
      </c>
      <c r="H61" s="35">
        <f t="shared" si="17"/>
        <v>-105013</v>
      </c>
      <c r="I61" s="35">
        <f t="shared" si="17"/>
        <v>-23289.48</v>
      </c>
      <c r="J61" s="35">
        <f t="shared" si="17"/>
        <v>-51509</v>
      </c>
      <c r="K61" s="35">
        <f>SUM(B61:J61)</f>
        <v>-888828.56</v>
      </c>
    </row>
    <row r="62" spans="1:11" ht="18.75" customHeight="1">
      <c r="A62" s="16" t="s">
        <v>75</v>
      </c>
      <c r="B62" s="35">
        <f aca="true" t="shared" si="18" ref="B62:J62">B63+B64+B65+B66+B67+B68</f>
        <v>-101406.8</v>
      </c>
      <c r="C62" s="35">
        <f t="shared" si="18"/>
        <v>-148648.4</v>
      </c>
      <c r="D62" s="35">
        <f t="shared" si="18"/>
        <v>-140535.4</v>
      </c>
      <c r="E62" s="35">
        <f t="shared" si="18"/>
        <v>-88992.2</v>
      </c>
      <c r="F62" s="35">
        <f t="shared" si="18"/>
        <v>-100217.4</v>
      </c>
      <c r="G62" s="35">
        <f t="shared" si="18"/>
        <v>-127680</v>
      </c>
      <c r="H62" s="35">
        <f t="shared" si="18"/>
        <v>-105013</v>
      </c>
      <c r="I62" s="35">
        <f t="shared" si="18"/>
        <v>-21014</v>
      </c>
      <c r="J62" s="35">
        <f t="shared" si="18"/>
        <v>-51509</v>
      </c>
      <c r="K62" s="35">
        <f aca="true" t="shared" si="19" ref="K62:K91">SUM(B62:J62)</f>
        <v>-885016.2</v>
      </c>
    </row>
    <row r="63" spans="1:11" ht="18.75" customHeight="1">
      <c r="A63" s="12" t="s">
        <v>76</v>
      </c>
      <c r="B63" s="35">
        <f>-ROUND(B9*$D$3,2)</f>
        <v>-101406.8</v>
      </c>
      <c r="C63" s="35">
        <f aca="true" t="shared" si="20" ref="C63:J63">-ROUND(C9*$D$3,2)</f>
        <v>-148648.4</v>
      </c>
      <c r="D63" s="35">
        <f t="shared" si="20"/>
        <v>-140535.4</v>
      </c>
      <c r="E63" s="35">
        <f t="shared" si="20"/>
        <v>-88992.2</v>
      </c>
      <c r="F63" s="35">
        <f t="shared" si="20"/>
        <v>-100217.4</v>
      </c>
      <c r="G63" s="35">
        <f t="shared" si="20"/>
        <v>-127680</v>
      </c>
      <c r="H63" s="35">
        <f t="shared" si="20"/>
        <v>-105013</v>
      </c>
      <c r="I63" s="35">
        <f t="shared" si="20"/>
        <v>-21014</v>
      </c>
      <c r="J63" s="35">
        <f t="shared" si="20"/>
        <v>-51509</v>
      </c>
      <c r="K63" s="35">
        <f t="shared" si="19"/>
        <v>-885016.2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-1073.78</v>
      </c>
      <c r="E69" s="19"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876871.98</v>
      </c>
      <c r="C104" s="24">
        <f t="shared" si="22"/>
        <v>1265045.12</v>
      </c>
      <c r="D104" s="24">
        <f t="shared" si="22"/>
        <v>1640572.4</v>
      </c>
      <c r="E104" s="24">
        <f t="shared" si="22"/>
        <v>773582.8800000001</v>
      </c>
      <c r="F104" s="24">
        <f t="shared" si="22"/>
        <v>1171974.51</v>
      </c>
      <c r="G104" s="24">
        <f t="shared" si="22"/>
        <v>1609819.9600000002</v>
      </c>
      <c r="H104" s="24">
        <f t="shared" si="22"/>
        <v>726496.03</v>
      </c>
      <c r="I104" s="24">
        <f>+I105+I106</f>
        <v>298639.87</v>
      </c>
      <c r="J104" s="24">
        <f>+J105+J106</f>
        <v>571907.02</v>
      </c>
      <c r="K104" s="48">
        <f>SUM(B104:J104)</f>
        <v>8934909.77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857962.64</v>
      </c>
      <c r="C105" s="24">
        <f t="shared" si="23"/>
        <v>1241233.28</v>
      </c>
      <c r="D105" s="24">
        <f t="shared" si="23"/>
        <v>1614739.47</v>
      </c>
      <c r="E105" s="24">
        <f t="shared" si="23"/>
        <v>750867.4500000001</v>
      </c>
      <c r="F105" s="24">
        <f t="shared" si="23"/>
        <v>1148193.03</v>
      </c>
      <c r="G105" s="24">
        <f t="shared" si="23"/>
        <v>1580094.1900000002</v>
      </c>
      <c r="H105" s="24">
        <f t="shared" si="23"/>
        <v>706246.8200000001</v>
      </c>
      <c r="I105" s="24">
        <f t="shared" si="23"/>
        <v>298639.87</v>
      </c>
      <c r="J105" s="24">
        <f t="shared" si="23"/>
        <v>557886.18</v>
      </c>
      <c r="K105" s="48">
        <f>SUM(B105:J105)</f>
        <v>8755862.930000002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8934909.779999997</v>
      </c>
      <c r="L112" s="54"/>
    </row>
    <row r="113" spans="1:11" ht="18.75" customHeight="1">
      <c r="A113" s="26" t="s">
        <v>71</v>
      </c>
      <c r="B113" s="27">
        <v>108422.97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108422.97</v>
      </c>
    </row>
    <row r="114" spans="1:11" ht="18.75" customHeight="1">
      <c r="A114" s="26" t="s">
        <v>72</v>
      </c>
      <c r="B114" s="27">
        <v>768449.01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768449.01</v>
      </c>
    </row>
    <row r="115" spans="1:11" ht="18.75" customHeight="1">
      <c r="A115" s="26" t="s">
        <v>73</v>
      </c>
      <c r="B115" s="40">
        <v>0</v>
      </c>
      <c r="C115" s="27">
        <f>+C104</f>
        <v>1265045.12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1265045.12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1640572.4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1640572.4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773582.8800000001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773582.8800000001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234637.02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234637.02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430771.68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430771.68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60263.19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60263.19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446302.63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446302.63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497496.29</v>
      </c>
      <c r="H122" s="40">
        <v>0</v>
      </c>
      <c r="I122" s="40">
        <v>0</v>
      </c>
      <c r="J122" s="40">
        <v>0</v>
      </c>
      <c r="K122" s="41">
        <f t="shared" si="25"/>
        <v>497496.29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40916.17</v>
      </c>
      <c r="H123" s="40">
        <v>0</v>
      </c>
      <c r="I123" s="40">
        <v>0</v>
      </c>
      <c r="J123" s="40">
        <v>0</v>
      </c>
      <c r="K123" s="41">
        <f t="shared" si="25"/>
        <v>40916.17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243396.35</v>
      </c>
      <c r="H124" s="40">
        <v>0</v>
      </c>
      <c r="I124" s="40">
        <v>0</v>
      </c>
      <c r="J124" s="40">
        <v>0</v>
      </c>
      <c r="K124" s="41">
        <f t="shared" si="25"/>
        <v>243396.35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214932.26</v>
      </c>
      <c r="H125" s="40">
        <v>0</v>
      </c>
      <c r="I125" s="40">
        <v>0</v>
      </c>
      <c r="J125" s="40">
        <v>0</v>
      </c>
      <c r="K125" s="41">
        <f t="shared" si="25"/>
        <v>214932.26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613078.89</v>
      </c>
      <c r="H126" s="40">
        <v>0</v>
      </c>
      <c r="I126" s="40">
        <v>0</v>
      </c>
      <c r="J126" s="40">
        <v>0</v>
      </c>
      <c r="K126" s="41">
        <f t="shared" si="25"/>
        <v>613078.89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259985.81</v>
      </c>
      <c r="I127" s="40">
        <v>0</v>
      </c>
      <c r="J127" s="40">
        <v>0</v>
      </c>
      <c r="K127" s="41">
        <f t="shared" si="25"/>
        <v>259985.81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466510.22</v>
      </c>
      <c r="I128" s="40">
        <v>0</v>
      </c>
      <c r="J128" s="40">
        <v>0</v>
      </c>
      <c r="K128" s="41">
        <f t="shared" si="25"/>
        <v>466510.22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298639.87</v>
      </c>
      <c r="J129" s="40">
        <v>0</v>
      </c>
      <c r="K129" s="41">
        <f t="shared" si="25"/>
        <v>298639.87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571907.02</v>
      </c>
      <c r="K130" s="44">
        <f t="shared" si="25"/>
        <v>571907.02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2016-11-03T18:01:20Z</dcterms:modified>
  <cp:category/>
  <cp:version/>
  <cp:contentType/>
  <cp:contentStatus/>
</cp:coreProperties>
</file>