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<sst xmlns="http://schemas.openxmlformats.org/spreadsheetml/2006/main" count="134" uniqueCount="134">
  <si>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</si>
  <si>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</si>
  <si>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</si>
  <si>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</si>
  <si>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</si>
  <si>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</si>
  <si>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</si>
  <si>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</si>
  <si>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</si>
  <si>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</si>
  <si>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</si>
  <si>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</si>
  <si>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</si>
  <si>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</si>
  <si>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</si>
  <si>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</si>
  <si>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</si>
  <si>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</si>
  <si>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</si>
  <si>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</si>
  <si>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</si>
  <si>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</si>
  <si>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</si>
  <si>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</si>
  <si>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</si>
  <si>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</si>
  <si>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</si>
  <si>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</si>
  <si>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</si>
  <si>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</si>
  <si>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</si>
  <si>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</si>
  <si>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</si>
  <si>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</si>
  <si>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</si>
  <si>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</si>
  <si>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</si>
  <si>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</si>
  <si>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</si>
  <si>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</si>
  <si>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</si>
  <si>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</si>
  <si>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</si>
  <si>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</si>
  <si>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</si>
  <si>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</si>
  <si>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</si>
  <si>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</si>
  <si>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</si>
  <si>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</si>
  <si>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</si>
  <si>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</si>
  <si>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</si>
  <si>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</si>
  <si>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</si>
  <si>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</si>
  <si>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</si>
  <si>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</si>
  <si>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</si>
  <si>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</si>
  <si>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</si>
  <si>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</si>
  <si>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</si>
  <si>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</si>
  <si>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</si>
  <si>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</si>
  <si>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</si>
  <si>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</si>
  <si>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</si>
  <si>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</si>
  <si>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</si>
  <si>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</si>
  <si>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</si>
  <si>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</si>
  <si>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</si>
  <si>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</si>
  <si>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</si>
  <si>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</si>
  <si>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</si>
  <si>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</si>
  <si>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</si>
  <si>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</si>
  <si>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</si>
  <si>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</si>
  <si>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</si>
  <si>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</si>
  <si>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</si>
  <si>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</si>
  <si>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</si>
  <si>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</si>
  <si>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</si>
  <si>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</si>
  <si>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</si>
  <si>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</si>
  <si>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</si>
  <si>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</si>
  <si>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</si>
  <si>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</si>
  <si>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</si>
  <si>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</si>
  <si>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</si>
  <si>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</si>
  <si>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</si>
  <si>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</si>
  <si>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</si>
  <si>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</si>
  <si>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</si>
  <si>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</si>
  <si>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</si>
  <si>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</si>
  <si>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</si>
  <si>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</si>
  <si>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</si>
  <si>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</si>
  <si>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</si>
  <si>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</si>
  <si>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</si>
  <si>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</si>
  <si>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</si>
  <si>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</si>
  <si>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</si>
  <si>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</si>
  <si>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</si>
  <si>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</si>
  <si>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</si>
  <si>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</si>
  <si>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</si>
  <si>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</si>
  <si>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</si>
  <si>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</si>
  <si>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</si>
  <si>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</si>
  <si>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</si>
  <si>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21/10/16 - VENCIMENTO 04/11/16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</si>
</sst>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595366</v>
      </c>
      <c r="C7" s="9">
        <f t="shared" si="0"/>
        <v>781931</v>
      </c>
      <c r="D7" s="9">
        <f t="shared" si="0"/>
        <v>823229</v>
      </c>
      <c r="E7" s="9">
        <f t="shared" si="0"/>
        <v>547499</v>
      </c>
      <c r="F7" s="9">
        <f t="shared" si="0"/>
        <v>750378</v>
      </c>
      <c r="G7" s="9">
        <f t="shared" si="0"/>
        <v>1235576</v>
      </c>
      <c r="H7" s="9">
        <f t="shared" si="0"/>
        <v>560005</v>
      </c>
      <c r="I7" s="9">
        <f t="shared" si="0"/>
        <v>123113</v>
      </c>
      <c r="J7" s="9">
        <f t="shared" si="0"/>
        <v>338147</v>
      </c>
      <c r="K7" s="9">
        <f t="shared" si="0"/>
        <v>5755244</v>
      </c>
      <c r="L7" s="52"/>
    </row>
    <row r="8" spans="1:11" ht="17.25" customHeight="1">
      <c r="A8" s="10" t="s">
        <v>99</v>
      </c>
      <c r="B8" s="11">
        <f>B9+B12+B16</f>
        <v>289383</v>
      </c>
      <c r="C8" s="11">
        <f aca="true" t="shared" si="1" ref="C8:J8">C9+C12+C16</f>
        <v>387619</v>
      </c>
      <c r="D8" s="11">
        <f t="shared" si="1"/>
        <v>383353</v>
      </c>
      <c r="E8" s="11">
        <f t="shared" si="1"/>
        <v>272939</v>
      </c>
      <c r="F8" s="11">
        <f t="shared" si="1"/>
        <v>363497</v>
      </c>
      <c r="G8" s="11">
        <f t="shared" si="1"/>
        <v>603732</v>
      </c>
      <c r="H8" s="11">
        <f t="shared" si="1"/>
        <v>297207</v>
      </c>
      <c r="I8" s="11">
        <f t="shared" si="1"/>
        <v>55805</v>
      </c>
      <c r="J8" s="11">
        <f t="shared" si="1"/>
        <v>153573</v>
      </c>
      <c r="K8" s="11">
        <f>SUM(B8:J8)</f>
        <v>2807108</v>
      </c>
    </row>
    <row r="9" spans="1:11" ht="17.25" customHeight="1">
      <c r="A9" s="15" t="s">
        <v>17</v>
      </c>
      <c r="B9" s="13">
        <f>+B10+B11</f>
        <v>38465</v>
      </c>
      <c r="C9" s="13">
        <f aca="true" t="shared" si="2" ref="C9:J9">+C10+C11</f>
        <v>51554</v>
      </c>
      <c r="D9" s="13">
        <f t="shared" si="2"/>
        <v>45885</v>
      </c>
      <c r="E9" s="13">
        <f t="shared" si="2"/>
        <v>34257</v>
      </c>
      <c r="F9" s="13">
        <f t="shared" si="2"/>
        <v>40502</v>
      </c>
      <c r="G9" s="13">
        <f t="shared" si="2"/>
        <v>51096</v>
      </c>
      <c r="H9" s="13">
        <f t="shared" si="2"/>
        <v>47124</v>
      </c>
      <c r="I9" s="13">
        <f t="shared" si="2"/>
        <v>8119</v>
      </c>
      <c r="J9" s="13">
        <f t="shared" si="2"/>
        <v>17095</v>
      </c>
      <c r="K9" s="11">
        <f>SUM(B9:J9)</f>
        <v>334097</v>
      </c>
    </row>
    <row r="10" spans="1:11" ht="17.25" customHeight="1">
      <c r="A10" s="29" t="s">
        <v>18</v>
      </c>
      <c r="B10" s="13">
        <v>38465</v>
      </c>
      <c r="C10" s="13">
        <v>51554</v>
      </c>
      <c r="D10" s="13">
        <v>45885</v>
      </c>
      <c r="E10" s="13">
        <v>34257</v>
      </c>
      <c r="F10" s="13">
        <v>40502</v>
      </c>
      <c r="G10" s="13">
        <v>51096</v>
      </c>
      <c r="H10" s="13">
        <v>47124</v>
      </c>
      <c r="I10" s="13">
        <v>8119</v>
      </c>
      <c r="J10" s="13">
        <v>17095</v>
      </c>
      <c r="K10" s="11">
        <f>SUM(B10:J10)</f>
        <v>334097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208086</v>
      </c>
      <c r="C12" s="17">
        <f t="shared" si="3"/>
        <v>283420</v>
      </c>
      <c r="D12" s="17">
        <f t="shared" si="3"/>
        <v>284373</v>
      </c>
      <c r="E12" s="17">
        <f t="shared" si="3"/>
        <v>201085</v>
      </c>
      <c r="F12" s="17">
        <f t="shared" si="3"/>
        <v>263226</v>
      </c>
      <c r="G12" s="17">
        <f t="shared" si="3"/>
        <v>447860</v>
      </c>
      <c r="H12" s="17">
        <f t="shared" si="3"/>
        <v>212267</v>
      </c>
      <c r="I12" s="17">
        <f t="shared" si="3"/>
        <v>39365</v>
      </c>
      <c r="J12" s="17">
        <f t="shared" si="3"/>
        <v>114188</v>
      </c>
      <c r="K12" s="11">
        <f aca="true" t="shared" si="4" ref="K12:K27">SUM(B12:J12)</f>
        <v>2053870</v>
      </c>
    </row>
    <row r="13" spans="1:13" ht="17.25" customHeight="1">
      <c r="A13" s="14" t="s">
        <v>20</v>
      </c>
      <c r="B13" s="13">
        <v>98782</v>
      </c>
      <c r="C13" s="13">
        <v>146127</v>
      </c>
      <c r="D13" s="13">
        <v>150105</v>
      </c>
      <c r="E13" s="13">
        <v>103114</v>
      </c>
      <c r="F13" s="13">
        <v>132917</v>
      </c>
      <c r="G13" s="13">
        <v>213103</v>
      </c>
      <c r="H13" s="13">
        <v>96027</v>
      </c>
      <c r="I13" s="13">
        <v>21871</v>
      </c>
      <c r="J13" s="13">
        <v>60482</v>
      </c>
      <c r="K13" s="11">
        <f t="shared" si="4"/>
        <v>1022528</v>
      </c>
      <c r="L13" s="52"/>
      <c r="M13" s="53"/>
    </row>
    <row r="14" spans="1:12" ht="17.25" customHeight="1">
      <c r="A14" s="14" t="s">
        <v>21</v>
      </c>
      <c r="B14" s="13">
        <v>99707</v>
      </c>
      <c r="C14" s="13">
        <v>122314</v>
      </c>
      <c r="D14" s="13">
        <v>123395</v>
      </c>
      <c r="E14" s="13">
        <v>88368</v>
      </c>
      <c r="F14" s="13">
        <v>120291</v>
      </c>
      <c r="G14" s="13">
        <v>219224</v>
      </c>
      <c r="H14" s="13">
        <v>99783</v>
      </c>
      <c r="I14" s="13">
        <v>14861</v>
      </c>
      <c r="J14" s="13">
        <v>50200</v>
      </c>
      <c r="K14" s="11">
        <f t="shared" si="4"/>
        <v>938143</v>
      </c>
      <c r="L14" s="52"/>
    </row>
    <row r="15" spans="1:11" ht="17.25" customHeight="1">
      <c r="A15" s="14" t="s">
        <v>22</v>
      </c>
      <c r="B15" s="13">
        <v>9597</v>
      </c>
      <c r="C15" s="13">
        <v>14979</v>
      </c>
      <c r="D15" s="13">
        <v>10873</v>
      </c>
      <c r="E15" s="13">
        <v>9603</v>
      </c>
      <c r="F15" s="13">
        <v>10018</v>
      </c>
      <c r="G15" s="13">
        <v>15533</v>
      </c>
      <c r="H15" s="13">
        <v>16457</v>
      </c>
      <c r="I15" s="13">
        <v>2633</v>
      </c>
      <c r="J15" s="13">
        <v>3506</v>
      </c>
      <c r="K15" s="11">
        <f t="shared" si="4"/>
        <v>93199</v>
      </c>
    </row>
    <row r="16" spans="1:11" ht="17.25" customHeight="1">
      <c r="A16" s="15" t="s">
        <v>95</v>
      </c>
      <c r="B16" s="13">
        <f>B17+B18+B19</f>
        <v>42832</v>
      </c>
      <c r="C16" s="13">
        <f aca="true" t="shared" si="5" ref="C16:J16">C17+C18+C19</f>
        <v>52645</v>
      </c>
      <c r="D16" s="13">
        <f t="shared" si="5"/>
        <v>53095</v>
      </c>
      <c r="E16" s="13">
        <f t="shared" si="5"/>
        <v>37597</v>
      </c>
      <c r="F16" s="13">
        <f t="shared" si="5"/>
        <v>59769</v>
      </c>
      <c r="G16" s="13">
        <f t="shared" si="5"/>
        <v>104776</v>
      </c>
      <c r="H16" s="13">
        <f t="shared" si="5"/>
        <v>37816</v>
      </c>
      <c r="I16" s="13">
        <f t="shared" si="5"/>
        <v>8321</v>
      </c>
      <c r="J16" s="13">
        <f t="shared" si="5"/>
        <v>22290</v>
      </c>
      <c r="K16" s="11">
        <f t="shared" si="4"/>
        <v>419141</v>
      </c>
    </row>
    <row r="17" spans="1:11" ht="17.25" customHeight="1">
      <c r="A17" s="14" t="s">
        <v>96</v>
      </c>
      <c r="B17" s="13">
        <v>24029</v>
      </c>
      <c r="C17" s="13">
        <v>32030</v>
      </c>
      <c r="D17" s="13">
        <v>30581</v>
      </c>
      <c r="E17" s="13">
        <v>21826</v>
      </c>
      <c r="F17" s="13">
        <v>34955</v>
      </c>
      <c r="G17" s="13">
        <v>58063</v>
      </c>
      <c r="H17" s="13">
        <v>22541</v>
      </c>
      <c r="I17" s="13">
        <v>5080</v>
      </c>
      <c r="J17" s="13">
        <v>12777</v>
      </c>
      <c r="K17" s="11">
        <f t="shared" si="4"/>
        <v>241882</v>
      </c>
    </row>
    <row r="18" spans="1:11" ht="17.25" customHeight="1">
      <c r="A18" s="14" t="s">
        <v>97</v>
      </c>
      <c r="B18" s="13">
        <v>16624</v>
      </c>
      <c r="C18" s="13">
        <v>17578</v>
      </c>
      <c r="D18" s="13">
        <v>20648</v>
      </c>
      <c r="E18" s="13">
        <v>13962</v>
      </c>
      <c r="F18" s="13">
        <v>22710</v>
      </c>
      <c r="G18" s="13">
        <v>43271</v>
      </c>
      <c r="H18" s="13">
        <v>12296</v>
      </c>
      <c r="I18" s="13">
        <v>2770</v>
      </c>
      <c r="J18" s="13">
        <v>8723</v>
      </c>
      <c r="K18" s="11">
        <f t="shared" si="4"/>
        <v>158582</v>
      </c>
    </row>
    <row r="19" spans="1:11" ht="17.25" customHeight="1">
      <c r="A19" s="14" t="s">
        <v>98</v>
      </c>
      <c r="B19" s="13">
        <v>2179</v>
      </c>
      <c r="C19" s="13">
        <v>3037</v>
      </c>
      <c r="D19" s="13">
        <v>1866</v>
      </c>
      <c r="E19" s="13">
        <v>1809</v>
      </c>
      <c r="F19" s="13">
        <v>2104</v>
      </c>
      <c r="G19" s="13">
        <v>3442</v>
      </c>
      <c r="H19" s="13">
        <v>2979</v>
      </c>
      <c r="I19" s="13">
        <v>471</v>
      </c>
      <c r="J19" s="13">
        <v>790</v>
      </c>
      <c r="K19" s="11">
        <f t="shared" si="4"/>
        <v>18677</v>
      </c>
    </row>
    <row r="20" spans="1:11" ht="17.25" customHeight="1">
      <c r="A20" s="16" t="s">
        <v>23</v>
      </c>
      <c r="B20" s="11">
        <f>+B21+B22+B23</f>
        <v>150459</v>
      </c>
      <c r="C20" s="11">
        <f aca="true" t="shared" si="6" ref="C20:J20">+C21+C22+C23</f>
        <v>174490</v>
      </c>
      <c r="D20" s="11">
        <f t="shared" si="6"/>
        <v>200217</v>
      </c>
      <c r="E20" s="11">
        <f t="shared" si="6"/>
        <v>126394</v>
      </c>
      <c r="F20" s="11">
        <f t="shared" si="6"/>
        <v>201731</v>
      </c>
      <c r="G20" s="11">
        <f t="shared" si="6"/>
        <v>368447</v>
      </c>
      <c r="H20" s="11">
        <f t="shared" si="6"/>
        <v>130510</v>
      </c>
      <c r="I20" s="11">
        <f t="shared" si="6"/>
        <v>30434</v>
      </c>
      <c r="J20" s="11">
        <f t="shared" si="6"/>
        <v>77724</v>
      </c>
      <c r="K20" s="11">
        <f t="shared" si="4"/>
        <v>1460406</v>
      </c>
    </row>
    <row r="21" spans="1:12" ht="17.25" customHeight="1">
      <c r="A21" s="12" t="s">
        <v>24</v>
      </c>
      <c r="B21" s="13">
        <v>80059</v>
      </c>
      <c r="C21" s="13">
        <v>103249</v>
      </c>
      <c r="D21" s="13">
        <v>119709</v>
      </c>
      <c r="E21" s="13">
        <v>73689</v>
      </c>
      <c r="F21" s="13">
        <v>115132</v>
      </c>
      <c r="G21" s="13">
        <v>193266</v>
      </c>
      <c r="H21" s="13">
        <v>71806</v>
      </c>
      <c r="I21" s="13">
        <v>19013</v>
      </c>
      <c r="J21" s="13">
        <v>45559</v>
      </c>
      <c r="K21" s="11">
        <f t="shared" si="4"/>
        <v>821482</v>
      </c>
      <c r="L21" s="52"/>
    </row>
    <row r="22" spans="1:12" ht="17.25" customHeight="1">
      <c r="A22" s="12" t="s">
        <v>25</v>
      </c>
      <c r="B22" s="13">
        <v>66020</v>
      </c>
      <c r="C22" s="13">
        <v>65877</v>
      </c>
      <c r="D22" s="13">
        <v>75821</v>
      </c>
      <c r="E22" s="13">
        <v>49281</v>
      </c>
      <c r="F22" s="13">
        <v>82349</v>
      </c>
      <c r="G22" s="13">
        <v>167455</v>
      </c>
      <c r="H22" s="13">
        <v>53152</v>
      </c>
      <c r="I22" s="13">
        <v>10418</v>
      </c>
      <c r="J22" s="13">
        <v>30585</v>
      </c>
      <c r="K22" s="11">
        <f t="shared" si="4"/>
        <v>600958</v>
      </c>
      <c r="L22" s="52"/>
    </row>
    <row r="23" spans="1:11" ht="17.25" customHeight="1">
      <c r="A23" s="12" t="s">
        <v>26</v>
      </c>
      <c r="B23" s="13">
        <v>4380</v>
      </c>
      <c r="C23" s="13">
        <v>5364</v>
      </c>
      <c r="D23" s="13">
        <v>4687</v>
      </c>
      <c r="E23" s="13">
        <v>3424</v>
      </c>
      <c r="F23" s="13">
        <v>4250</v>
      </c>
      <c r="G23" s="13">
        <v>7726</v>
      </c>
      <c r="H23" s="13">
        <v>5552</v>
      </c>
      <c r="I23" s="13">
        <v>1003</v>
      </c>
      <c r="J23" s="13">
        <v>1580</v>
      </c>
      <c r="K23" s="11">
        <f t="shared" si="4"/>
        <v>37966</v>
      </c>
    </row>
    <row r="24" spans="1:11" ht="17.25" customHeight="1">
      <c r="A24" s="16" t="s">
        <v>27</v>
      </c>
      <c r="B24" s="13">
        <f>+B25+B26</f>
        <v>155524</v>
      </c>
      <c r="C24" s="13">
        <f aca="true" t="shared" si="7" ref="C24:J24">+C25+C26</f>
        <v>219822</v>
      </c>
      <c r="D24" s="13">
        <f t="shared" si="7"/>
        <v>239659</v>
      </c>
      <c r="E24" s="13">
        <f t="shared" si="7"/>
        <v>148166</v>
      </c>
      <c r="F24" s="13">
        <f t="shared" si="7"/>
        <v>185150</v>
      </c>
      <c r="G24" s="13">
        <f t="shared" si="7"/>
        <v>263397</v>
      </c>
      <c r="H24" s="13">
        <f t="shared" si="7"/>
        <v>123228</v>
      </c>
      <c r="I24" s="13">
        <f t="shared" si="7"/>
        <v>36874</v>
      </c>
      <c r="J24" s="13">
        <f t="shared" si="7"/>
        <v>106850</v>
      </c>
      <c r="K24" s="11">
        <f t="shared" si="4"/>
        <v>1478670</v>
      </c>
    </row>
    <row r="25" spans="1:12" ht="17.25" customHeight="1">
      <c r="A25" s="12" t="s">
        <v>131</v>
      </c>
      <c r="B25" s="13">
        <v>62763</v>
      </c>
      <c r="C25" s="13">
        <v>99344</v>
      </c>
      <c r="D25" s="13">
        <v>117869</v>
      </c>
      <c r="E25" s="13">
        <v>70063</v>
      </c>
      <c r="F25" s="13">
        <v>82378</v>
      </c>
      <c r="G25" s="13">
        <v>109036</v>
      </c>
      <c r="H25" s="13">
        <v>51560</v>
      </c>
      <c r="I25" s="13">
        <v>19840</v>
      </c>
      <c r="J25" s="13">
        <v>49850</v>
      </c>
      <c r="K25" s="11">
        <f t="shared" si="4"/>
        <v>662703</v>
      </c>
      <c r="L25" s="52"/>
    </row>
    <row r="26" spans="1:12" ht="17.25" customHeight="1">
      <c r="A26" s="12" t="s">
        <v>132</v>
      </c>
      <c r="B26" s="13">
        <v>92761</v>
      </c>
      <c r="C26" s="13">
        <v>120478</v>
      </c>
      <c r="D26" s="13">
        <v>121790</v>
      </c>
      <c r="E26" s="13">
        <v>78103</v>
      </c>
      <c r="F26" s="13">
        <v>102772</v>
      </c>
      <c r="G26" s="13">
        <v>154361</v>
      </c>
      <c r="H26" s="13">
        <v>71668</v>
      </c>
      <c r="I26" s="13">
        <v>17034</v>
      </c>
      <c r="J26" s="13">
        <v>57000</v>
      </c>
      <c r="K26" s="11">
        <f t="shared" si="4"/>
        <v>815967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9060</v>
      </c>
      <c r="I27" s="11">
        <v>0</v>
      </c>
      <c r="J27" s="11">
        <v>0</v>
      </c>
      <c r="K27" s="11">
        <f t="shared" si="4"/>
        <v>9060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5550.83</v>
      </c>
      <c r="I35" s="19">
        <v>0</v>
      </c>
      <c r="J35" s="19">
        <v>0</v>
      </c>
      <c r="K35" s="23">
        <f>SUM(B35:J35)</f>
        <v>5550.83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1674308.15</v>
      </c>
      <c r="C47" s="22">
        <f aca="true" t="shared" si="12" ref="C47:H47">+C48+C57</f>
        <v>2456382.06</v>
      </c>
      <c r="D47" s="22">
        <f t="shared" si="12"/>
        <v>2909074.75</v>
      </c>
      <c r="E47" s="22">
        <f t="shared" si="12"/>
        <v>1653174.3099999998</v>
      </c>
      <c r="F47" s="22">
        <f t="shared" si="12"/>
        <v>2235849.66</v>
      </c>
      <c r="G47" s="22">
        <f t="shared" si="12"/>
        <v>3103361.25</v>
      </c>
      <c r="H47" s="22">
        <f t="shared" si="12"/>
        <v>1623009.31</v>
      </c>
      <c r="I47" s="22">
        <f>+I48+I57</f>
        <v>622946.4199999999</v>
      </c>
      <c r="J47" s="22">
        <f>+J48+J57</f>
        <v>1029901.14</v>
      </c>
      <c r="K47" s="22">
        <f>SUM(B47:J47)</f>
        <v>17308007.05</v>
      </c>
    </row>
    <row r="48" spans="1:11" ht="17.25" customHeight="1">
      <c r="A48" s="16" t="s">
        <v>113</v>
      </c>
      <c r="B48" s="23">
        <f>SUM(B49:B56)</f>
        <v>1655398.8099999998</v>
      </c>
      <c r="C48" s="23">
        <f aca="true" t="shared" si="13" ref="C48:J48">SUM(C49:C56)</f>
        <v>2432570.22</v>
      </c>
      <c r="D48" s="23">
        <f t="shared" si="13"/>
        <v>2883241.82</v>
      </c>
      <c r="E48" s="23">
        <f t="shared" si="13"/>
        <v>1630458.88</v>
      </c>
      <c r="F48" s="23">
        <f t="shared" si="13"/>
        <v>2212068.18</v>
      </c>
      <c r="G48" s="23">
        <f t="shared" si="13"/>
        <v>3073635.48</v>
      </c>
      <c r="H48" s="23">
        <f t="shared" si="13"/>
        <v>1602760.1</v>
      </c>
      <c r="I48" s="23">
        <f t="shared" si="13"/>
        <v>622946.4199999999</v>
      </c>
      <c r="J48" s="23">
        <f t="shared" si="13"/>
        <v>1015880.3</v>
      </c>
      <c r="K48" s="23">
        <f aca="true" t="shared" si="14" ref="K48:K57">SUM(B48:J48)</f>
        <v>17128960.21</v>
      </c>
    </row>
    <row r="49" spans="1:11" ht="17.25" customHeight="1">
      <c r="A49" s="34" t="s">
        <v>44</v>
      </c>
      <c r="B49" s="23">
        <f aca="true" t="shared" si="15" ref="B49:H49">ROUND(B30*B7,2)</f>
        <v>1654164.89</v>
      </c>
      <c r="C49" s="23">
        <f t="shared" si="15"/>
        <v>2425237.19</v>
      </c>
      <c r="D49" s="23">
        <f t="shared" si="15"/>
        <v>2880972.21</v>
      </c>
      <c r="E49" s="23">
        <f t="shared" si="15"/>
        <v>1629521.27</v>
      </c>
      <c r="F49" s="23">
        <f t="shared" si="15"/>
        <v>2210313.44</v>
      </c>
      <c r="G49" s="23">
        <f t="shared" si="15"/>
        <v>3071024.15</v>
      </c>
      <c r="H49" s="23">
        <f t="shared" si="15"/>
        <v>1596070.25</v>
      </c>
      <c r="I49" s="23">
        <f>ROUND(I30*I7,2)</f>
        <v>621880.7</v>
      </c>
      <c r="J49" s="23">
        <f>ROUND(J30*J7,2)</f>
        <v>1013663.26</v>
      </c>
      <c r="K49" s="23">
        <f t="shared" si="14"/>
        <v>17102847.36</v>
      </c>
    </row>
    <row r="50" spans="1:11" ht="17.25" customHeight="1">
      <c r="A50" s="34" t="s">
        <v>45</v>
      </c>
      <c r="B50" s="19">
        <v>0</v>
      </c>
      <c r="C50" s="23">
        <f>ROUND(C31*C7,2)</f>
        <v>5390.77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5390.77</v>
      </c>
    </row>
    <row r="51" spans="1:11" ht="17.25" customHeight="1">
      <c r="A51" s="66" t="s">
        <v>106</v>
      </c>
      <c r="B51" s="67">
        <f aca="true" t="shared" si="16" ref="B51:H51">ROUND(B32*B7,2)</f>
        <v>-2857.76</v>
      </c>
      <c r="C51" s="67">
        <f t="shared" si="16"/>
        <v>-3831.46</v>
      </c>
      <c r="D51" s="67">
        <f t="shared" si="16"/>
        <v>-4116.15</v>
      </c>
      <c r="E51" s="67">
        <f t="shared" si="16"/>
        <v>-2507.79</v>
      </c>
      <c r="F51" s="67">
        <f t="shared" si="16"/>
        <v>-3526.78</v>
      </c>
      <c r="G51" s="67">
        <f t="shared" si="16"/>
        <v>-4818.75</v>
      </c>
      <c r="H51" s="67">
        <f t="shared" si="16"/>
        <v>-2576.02</v>
      </c>
      <c r="I51" s="19">
        <v>0</v>
      </c>
      <c r="J51" s="19">
        <v>0</v>
      </c>
      <c r="K51" s="67">
        <f>SUM(B51:J51)</f>
        <v>-24234.71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5550.83</v>
      </c>
      <c r="I53" s="31">
        <f>+I35</f>
        <v>0</v>
      </c>
      <c r="J53" s="31">
        <f>+J35</f>
        <v>0</v>
      </c>
      <c r="K53" s="23">
        <f t="shared" si="14"/>
        <v>5550.83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-337807.72</v>
      </c>
      <c r="C61" s="35">
        <f t="shared" si="17"/>
        <v>-256636.97</v>
      </c>
      <c r="D61" s="35">
        <f t="shared" si="17"/>
        <v>-313091.36</v>
      </c>
      <c r="E61" s="35">
        <f t="shared" si="17"/>
        <v>-395308.86</v>
      </c>
      <c r="F61" s="35">
        <f t="shared" si="17"/>
        <v>-416286.38</v>
      </c>
      <c r="G61" s="35">
        <f t="shared" si="17"/>
        <v>-403126.81999999995</v>
      </c>
      <c r="H61" s="35">
        <f t="shared" si="17"/>
        <v>-205829.33000000002</v>
      </c>
      <c r="I61" s="35">
        <f t="shared" si="17"/>
        <v>-104458.90000000001</v>
      </c>
      <c r="J61" s="35">
        <f t="shared" si="17"/>
        <v>-84289.94</v>
      </c>
      <c r="K61" s="35">
        <f>SUM(B61:J61)</f>
        <v>-2516836.28</v>
      </c>
    </row>
    <row r="62" spans="1:11" ht="18.75" customHeight="1">
      <c r="A62" s="16" t="s">
        <v>75</v>
      </c>
      <c r="B62" s="35">
        <f aca="true" t="shared" si="18" ref="B62:J62">B63+B64+B65+B66+B67+B68</f>
        <v>-311174.49</v>
      </c>
      <c r="C62" s="35">
        <f t="shared" si="18"/>
        <v>-198940.66</v>
      </c>
      <c r="D62" s="35">
        <f t="shared" si="18"/>
        <v>-232213.59</v>
      </c>
      <c r="E62" s="35">
        <f t="shared" si="18"/>
        <v>-357061.56</v>
      </c>
      <c r="F62" s="35">
        <f t="shared" si="18"/>
        <v>-358800.81</v>
      </c>
      <c r="G62" s="35">
        <f t="shared" si="18"/>
        <v>-333434.1</v>
      </c>
      <c r="H62" s="35">
        <f t="shared" si="18"/>
        <v>-179071.2</v>
      </c>
      <c r="I62" s="35">
        <f t="shared" si="18"/>
        <v>-30852.2</v>
      </c>
      <c r="J62" s="35">
        <f t="shared" si="18"/>
        <v>-64961</v>
      </c>
      <c r="K62" s="35">
        <f aca="true" t="shared" si="19" ref="K62:K91">SUM(B62:J62)</f>
        <v>-2066509.6099999999</v>
      </c>
    </row>
    <row r="63" spans="1:11" ht="18.75" customHeight="1">
      <c r="A63" s="12" t="s">
        <v>76</v>
      </c>
      <c r="B63" s="35">
        <f>-ROUND(B9*$D$3,2)</f>
        <v>-146167</v>
      </c>
      <c r="C63" s="35">
        <f aca="true" t="shared" si="20" ref="C63:J63">-ROUND(C9*$D$3,2)</f>
        <v>-195905.2</v>
      </c>
      <c r="D63" s="35">
        <f t="shared" si="20"/>
        <v>-174363</v>
      </c>
      <c r="E63" s="35">
        <f t="shared" si="20"/>
        <v>-130176.6</v>
      </c>
      <c r="F63" s="35">
        <f t="shared" si="20"/>
        <v>-153907.6</v>
      </c>
      <c r="G63" s="35">
        <f t="shared" si="20"/>
        <v>-194164.8</v>
      </c>
      <c r="H63" s="35">
        <f t="shared" si="20"/>
        <v>-179071.2</v>
      </c>
      <c r="I63" s="35">
        <f t="shared" si="20"/>
        <v>-30852.2</v>
      </c>
      <c r="J63" s="35">
        <f t="shared" si="20"/>
        <v>-64961</v>
      </c>
      <c r="K63" s="35">
        <f t="shared" si="19"/>
        <v>-1269568.5999999999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-1596</v>
      </c>
      <c r="C65" s="35">
        <v>-193.8</v>
      </c>
      <c r="D65" s="35">
        <v>-448.4</v>
      </c>
      <c r="E65" s="35">
        <v>-2040.6</v>
      </c>
      <c r="F65" s="35">
        <v>-1037.4</v>
      </c>
      <c r="G65" s="35">
        <v>-999.4</v>
      </c>
      <c r="H65" s="19">
        <v>0</v>
      </c>
      <c r="I65" s="19">
        <v>0</v>
      </c>
      <c r="J65" s="19">
        <v>0</v>
      </c>
      <c r="K65" s="35">
        <f t="shared" si="19"/>
        <v>-6315.5999999999985</v>
      </c>
    </row>
    <row r="66" spans="1:11" ht="18.75" customHeight="1">
      <c r="A66" s="12" t="s">
        <v>107</v>
      </c>
      <c r="B66" s="35">
        <v>-1489.6</v>
      </c>
      <c r="C66" s="35">
        <v>-26.6</v>
      </c>
      <c r="D66" s="35">
        <v>-399</v>
      </c>
      <c r="E66" s="35">
        <v>-505.4</v>
      </c>
      <c r="F66" s="35">
        <v>-345.8</v>
      </c>
      <c r="G66" s="35">
        <v>-638.4</v>
      </c>
      <c r="H66" s="19">
        <v>0</v>
      </c>
      <c r="I66" s="19">
        <v>0</v>
      </c>
      <c r="J66" s="19">
        <v>0</v>
      </c>
      <c r="K66" s="35">
        <f t="shared" si="19"/>
        <v>-3404.8</v>
      </c>
    </row>
    <row r="67" spans="1:11" ht="18.75" customHeight="1">
      <c r="A67" s="12" t="s">
        <v>53</v>
      </c>
      <c r="B67" s="35">
        <v>-161876.89</v>
      </c>
      <c r="C67" s="35">
        <v>-2815.06</v>
      </c>
      <c r="D67" s="35">
        <v>-57003.19</v>
      </c>
      <c r="E67" s="35">
        <v>-224338.96</v>
      </c>
      <c r="F67" s="35">
        <v>-203510.01</v>
      </c>
      <c r="G67" s="35">
        <v>-137631.5</v>
      </c>
      <c r="H67" s="19">
        <v>0</v>
      </c>
      <c r="I67" s="19">
        <v>0</v>
      </c>
      <c r="J67" s="19">
        <v>0</v>
      </c>
      <c r="K67" s="35">
        <f t="shared" si="19"/>
        <v>-787175.61</v>
      </c>
    </row>
    <row r="68" spans="1:11" ht="18.75" customHeight="1">
      <c r="A68" s="12" t="s">
        <v>54</v>
      </c>
      <c r="B68" s="35">
        <v>-45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3" customFormat="1" ht="18.75" customHeight="1">
      <c r="A69" s="64" t="s">
        <v>80</v>
      </c>
      <c r="B69" s="67">
        <f aca="true" t="shared" si="21" ref="B69:J69">SUM(B70:B99)</f>
        <v>-26633.23</v>
      </c>
      <c r="C69" s="67">
        <f t="shared" si="21"/>
        <v>-57696.31</v>
      </c>
      <c r="D69" s="67">
        <f t="shared" si="21"/>
        <v>-80877.76999999999</v>
      </c>
      <c r="E69" s="67">
        <f t="shared" si="21"/>
        <v>-38247.3</v>
      </c>
      <c r="F69" s="67">
        <f t="shared" si="21"/>
        <v>-57485.57</v>
      </c>
      <c r="G69" s="67">
        <f t="shared" si="21"/>
        <v>-69692.71999999999</v>
      </c>
      <c r="H69" s="67">
        <f t="shared" si="21"/>
        <v>-26758.129999999997</v>
      </c>
      <c r="I69" s="67">
        <f t="shared" si="21"/>
        <v>-73606.70000000001</v>
      </c>
      <c r="J69" s="67">
        <f t="shared" si="21"/>
        <v>-19328.940000000002</v>
      </c>
      <c r="K69" s="67">
        <f t="shared" si="19"/>
        <v>-450326.67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-11396.73</v>
      </c>
      <c r="C76" s="35">
        <v>-35501.39</v>
      </c>
      <c r="D76" s="35">
        <v>-58894.49</v>
      </c>
      <c r="E76" s="35">
        <v>-23584.3</v>
      </c>
      <c r="F76" s="35">
        <v>-35741.72</v>
      </c>
      <c r="G76" s="35">
        <v>-38273.49</v>
      </c>
      <c r="H76" s="35">
        <v>-11723.13</v>
      </c>
      <c r="I76" s="35">
        <v>-6045.72</v>
      </c>
      <c r="J76" s="35">
        <v>-8432.44</v>
      </c>
      <c r="K76" s="67">
        <f t="shared" si="19"/>
        <v>-229593.41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35">
        <v>-1213.2</v>
      </c>
      <c r="G80" s="35">
        <v>-707.7</v>
      </c>
      <c r="H80" s="19">
        <v>0</v>
      </c>
      <c r="I80" s="19">
        <v>0</v>
      </c>
      <c r="J80" s="19">
        <v>0</v>
      </c>
      <c r="K80" s="67">
        <f t="shared" si="19"/>
        <v>-1920.9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1336500.43</v>
      </c>
      <c r="C104" s="24">
        <f t="shared" si="22"/>
        <v>2199745.09</v>
      </c>
      <c r="D104" s="24">
        <f t="shared" si="22"/>
        <v>2595983.39</v>
      </c>
      <c r="E104" s="24">
        <f t="shared" si="22"/>
        <v>1257865.4499999997</v>
      </c>
      <c r="F104" s="24">
        <f t="shared" si="22"/>
        <v>1819563.28</v>
      </c>
      <c r="G104" s="24">
        <f t="shared" si="22"/>
        <v>2700234.4299999997</v>
      </c>
      <c r="H104" s="24">
        <f t="shared" si="22"/>
        <v>1417179.9800000002</v>
      </c>
      <c r="I104" s="24">
        <f>+I105+I106</f>
        <v>518487.51999999996</v>
      </c>
      <c r="J104" s="24">
        <f>+J105+J106</f>
        <v>945611.2000000001</v>
      </c>
      <c r="K104" s="48">
        <f>SUM(B104:J104)</f>
        <v>14791170.769999998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1317591.0899999999</v>
      </c>
      <c r="C105" s="24">
        <f t="shared" si="23"/>
        <v>2175933.25</v>
      </c>
      <c r="D105" s="24">
        <f t="shared" si="23"/>
        <v>2570150.46</v>
      </c>
      <c r="E105" s="24">
        <f t="shared" si="23"/>
        <v>1235150.0199999998</v>
      </c>
      <c r="F105" s="24">
        <f t="shared" si="23"/>
        <v>1795781.8</v>
      </c>
      <c r="G105" s="24">
        <f t="shared" si="23"/>
        <v>2670508.6599999997</v>
      </c>
      <c r="H105" s="24">
        <f t="shared" si="23"/>
        <v>1396930.7700000003</v>
      </c>
      <c r="I105" s="24">
        <f t="shared" si="23"/>
        <v>518487.51999999996</v>
      </c>
      <c r="J105" s="24">
        <f t="shared" si="23"/>
        <v>931590.3600000001</v>
      </c>
      <c r="K105" s="48">
        <f>SUM(B105:J105)</f>
        <v>14612123.929999998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14791170.79</v>
      </c>
      <c r="L112" s="54"/>
    </row>
    <row r="113" spans="1:11" ht="18.75" customHeight="1">
      <c r="A113" s="26" t="s">
        <v>71</v>
      </c>
      <c r="B113" s="27">
        <v>165233.05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165233.05</v>
      </c>
    </row>
    <row r="114" spans="1:11" ht="18.75" customHeight="1">
      <c r="A114" s="26" t="s">
        <v>72</v>
      </c>
      <c r="B114" s="27">
        <v>1171267.39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1171267.39</v>
      </c>
    </row>
    <row r="115" spans="1:11" ht="18.75" customHeight="1">
      <c r="A115" s="26" t="s">
        <v>73</v>
      </c>
      <c r="B115" s="40">
        <v>0</v>
      </c>
      <c r="C115" s="27">
        <f>+C104</f>
        <v>2199745.09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2199745.09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2595983.39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2595983.39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1257865.4499999997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1257865.4499999997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364802.36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364802.36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668501.52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668501.52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88239.01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88239.01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698020.39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698020.39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802879.87</v>
      </c>
      <c r="H122" s="40">
        <v>0</v>
      </c>
      <c r="I122" s="40">
        <v>0</v>
      </c>
      <c r="J122" s="40">
        <v>0</v>
      </c>
      <c r="K122" s="41">
        <f t="shared" si="25"/>
        <v>802879.87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62727.44</v>
      </c>
      <c r="H123" s="40">
        <v>0</v>
      </c>
      <c r="I123" s="40">
        <v>0</v>
      </c>
      <c r="J123" s="40">
        <v>0</v>
      </c>
      <c r="K123" s="41">
        <f t="shared" si="25"/>
        <v>62727.44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401416.65</v>
      </c>
      <c r="H124" s="40">
        <v>0</v>
      </c>
      <c r="I124" s="40">
        <v>0</v>
      </c>
      <c r="J124" s="40">
        <v>0</v>
      </c>
      <c r="K124" s="41">
        <f t="shared" si="25"/>
        <v>401416.65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389039.23</v>
      </c>
      <c r="H125" s="40">
        <v>0</v>
      </c>
      <c r="I125" s="40">
        <v>0</v>
      </c>
      <c r="J125" s="40">
        <v>0</v>
      </c>
      <c r="K125" s="41">
        <f t="shared" si="25"/>
        <v>389039.23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1044171.24</v>
      </c>
      <c r="H126" s="40">
        <v>0</v>
      </c>
      <c r="I126" s="40">
        <v>0</v>
      </c>
      <c r="J126" s="40">
        <v>0</v>
      </c>
      <c r="K126" s="41">
        <f t="shared" si="25"/>
        <v>1044171.24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506836.26</v>
      </c>
      <c r="I127" s="40">
        <v>0</v>
      </c>
      <c r="J127" s="40">
        <v>0</v>
      </c>
      <c r="K127" s="41">
        <f t="shared" si="25"/>
        <v>506836.26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910343.72</v>
      </c>
      <c r="I128" s="40">
        <v>0</v>
      </c>
      <c r="J128" s="40">
        <v>0</v>
      </c>
      <c r="K128" s="41">
        <f t="shared" si="25"/>
        <v>910343.72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518487.52</v>
      </c>
      <c r="J129" s="40">
        <v>0</v>
      </c>
      <c r="K129" s="41">
        <f t="shared" si="25"/>
        <v>518487.52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945611.21</v>
      </c>
      <c r="K130" s="44">
        <f t="shared" si="25"/>
        <v>945611.21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-0.009999999892897904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2016-11-03T18:00:12Z</dcterms:modified>
  <cp:category/>
  <cp:version/>
  <cp:contentType/>
  <cp:contentStatus/>
</cp:coreProperties>
</file>