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<sst xmlns="http://schemas.openxmlformats.org/spreadsheetml/2006/main" count="134" uniqueCount="134">
  <si>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</si>
  <si>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</si>
  <si>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</si>
  <si>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</si>
  <si>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</si>
  <si>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</si>
  <si>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</si>
  <si>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</si>
  <si>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</si>
  <si>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</si>
  <si>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</si>
  <si>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</si>
  <si>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</si>
  <si>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</si>
  <si>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</si>
  <si>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</si>
  <si>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</si>
  <si>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</si>
  <si>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</si>
  <si>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</si>
  <si>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</si>
  <si>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</si>
  <si>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</si>
  <si>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</si>
  <si>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</si>
  <si>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</si>
  <si>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</si>
  <si>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</si>
  <si>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</si>
  <si>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</si>
  <si>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</si>
  <si>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</si>
  <si>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</si>
  <si>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</si>
  <si>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</si>
  <si>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</si>
  <si>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</si>
  <si>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</si>
  <si>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</si>
  <si>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</si>
  <si>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</si>
  <si>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</si>
  <si>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</si>
  <si>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</si>
  <si>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</si>
  <si>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</si>
  <si>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</si>
  <si>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</si>
  <si>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</si>
  <si>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</si>
  <si>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</si>
  <si>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</si>
  <si>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</si>
  <si>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</si>
  <si>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</si>
  <si>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</si>
  <si>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</si>
  <si>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</si>
  <si>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</si>
  <si>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</si>
  <si>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</si>
  <si>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</si>
  <si>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</si>
  <si>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</si>
  <si>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</si>
  <si>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</si>
  <si>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</si>
  <si>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</si>
  <si>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</si>
  <si>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</si>
  <si>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</si>
  <si>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</si>
  <si>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</si>
  <si>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</si>
  <si>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</si>
  <si>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</si>
  <si>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</si>
  <si>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</si>
  <si>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</si>
  <si>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</si>
  <si>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</si>
  <si>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</si>
  <si>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</si>
  <si>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</si>
  <si>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</si>
  <si>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</si>
  <si>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</si>
  <si>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</si>
  <si>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</si>
  <si>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</si>
  <si>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</si>
  <si>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</si>
  <si>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</si>
  <si>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</si>
  <si>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</si>
  <si>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</si>
  <si>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</si>
  <si>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</si>
  <si>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</si>
  <si>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</si>
  <si>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</si>
  <si>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</si>
  <si>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</si>
  <si>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</si>
  <si>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</si>
  <si>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</si>
  <si>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</si>
  <si>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</si>
  <si>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</si>
  <si>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</si>
  <si>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</si>
  <si>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</si>
  <si>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</si>
  <si>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</si>
  <si>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</si>
  <si>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</si>
  <si>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</si>
  <si>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</si>
  <si>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</si>
  <si>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</si>
  <si>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</si>
  <si>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</si>
  <si>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</si>
  <si>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</si>
  <si>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</si>
  <si>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</si>
  <si>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</si>
  <si>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</si>
  <si>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</si>
  <si>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</si>
  <si>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</si>
  <si>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</si>
  <si>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</si>
  <si>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20/10/16 - VENCIMENTO 03/11/16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</si>
</sst>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587902</v>
      </c>
      <c r="C7" s="9">
        <f t="shared" si="0"/>
        <v>777595</v>
      </c>
      <c r="D7" s="9">
        <f t="shared" si="0"/>
        <v>804834</v>
      </c>
      <c r="E7" s="9">
        <f t="shared" si="0"/>
        <v>548709</v>
      </c>
      <c r="F7" s="9">
        <f t="shared" si="0"/>
        <v>750680</v>
      </c>
      <c r="G7" s="9">
        <f t="shared" si="0"/>
        <v>1247796</v>
      </c>
      <c r="H7" s="9">
        <f t="shared" si="0"/>
        <v>563603</v>
      </c>
      <c r="I7" s="9">
        <f t="shared" si="0"/>
        <v>126815</v>
      </c>
      <c r="J7" s="9">
        <f t="shared" si="0"/>
        <v>335807</v>
      </c>
      <c r="K7" s="9">
        <f t="shared" si="0"/>
        <v>5743741</v>
      </c>
      <c r="L7" s="52"/>
    </row>
    <row r="8" spans="1:11" ht="17.25" customHeight="1">
      <c r="A8" s="10" t="s">
        <v>99</v>
      </c>
      <c r="B8" s="11">
        <f>B9+B12+B16</f>
        <v>285558</v>
      </c>
      <c r="C8" s="11">
        <f aca="true" t="shared" si="1" ref="C8:J8">C9+C12+C16</f>
        <v>385514</v>
      </c>
      <c r="D8" s="11">
        <f t="shared" si="1"/>
        <v>373169</v>
      </c>
      <c r="E8" s="11">
        <f t="shared" si="1"/>
        <v>272983</v>
      </c>
      <c r="F8" s="11">
        <f t="shared" si="1"/>
        <v>362505</v>
      </c>
      <c r="G8" s="11">
        <f t="shared" si="1"/>
        <v>609885</v>
      </c>
      <c r="H8" s="11">
        <f t="shared" si="1"/>
        <v>297912</v>
      </c>
      <c r="I8" s="11">
        <f t="shared" si="1"/>
        <v>57052</v>
      </c>
      <c r="J8" s="11">
        <f t="shared" si="1"/>
        <v>152180</v>
      </c>
      <c r="K8" s="11">
        <f>SUM(B8:J8)</f>
        <v>2796758</v>
      </c>
    </row>
    <row r="9" spans="1:11" ht="17.25" customHeight="1">
      <c r="A9" s="15" t="s">
        <v>17</v>
      </c>
      <c r="B9" s="13">
        <f>+B10+B11</f>
        <v>33947</v>
      </c>
      <c r="C9" s="13">
        <f aca="true" t="shared" si="2" ref="C9:J9">+C10+C11</f>
        <v>47618</v>
      </c>
      <c r="D9" s="13">
        <f t="shared" si="2"/>
        <v>41193</v>
      </c>
      <c r="E9" s="13">
        <f t="shared" si="2"/>
        <v>32423</v>
      </c>
      <c r="F9" s="13">
        <f t="shared" si="2"/>
        <v>37608</v>
      </c>
      <c r="G9" s="13">
        <f t="shared" si="2"/>
        <v>48600</v>
      </c>
      <c r="H9" s="13">
        <f t="shared" si="2"/>
        <v>43619</v>
      </c>
      <c r="I9" s="13">
        <f t="shared" si="2"/>
        <v>7958</v>
      </c>
      <c r="J9" s="13">
        <f t="shared" si="2"/>
        <v>15494</v>
      </c>
      <c r="K9" s="11">
        <f>SUM(B9:J9)</f>
        <v>308460</v>
      </c>
    </row>
    <row r="10" spans="1:11" ht="17.25" customHeight="1">
      <c r="A10" s="29" t="s">
        <v>18</v>
      </c>
      <c r="B10" s="13">
        <v>33947</v>
      </c>
      <c r="C10" s="13">
        <v>47618</v>
      </c>
      <c r="D10" s="13">
        <v>41193</v>
      </c>
      <c r="E10" s="13">
        <v>32423</v>
      </c>
      <c r="F10" s="13">
        <v>37608</v>
      </c>
      <c r="G10" s="13">
        <v>48600</v>
      </c>
      <c r="H10" s="13">
        <v>43619</v>
      </c>
      <c r="I10" s="13">
        <v>7958</v>
      </c>
      <c r="J10" s="13">
        <v>15494</v>
      </c>
      <c r="K10" s="11">
        <f>SUM(B10:J10)</f>
        <v>308460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209432</v>
      </c>
      <c r="C12" s="17">
        <f t="shared" si="3"/>
        <v>284569</v>
      </c>
      <c r="D12" s="17">
        <f t="shared" si="3"/>
        <v>278963</v>
      </c>
      <c r="E12" s="17">
        <f t="shared" si="3"/>
        <v>202757</v>
      </c>
      <c r="F12" s="17">
        <f t="shared" si="3"/>
        <v>265561</v>
      </c>
      <c r="G12" s="17">
        <f t="shared" si="3"/>
        <v>455585</v>
      </c>
      <c r="H12" s="17">
        <f t="shared" si="3"/>
        <v>215769</v>
      </c>
      <c r="I12" s="17">
        <f t="shared" si="3"/>
        <v>40498</v>
      </c>
      <c r="J12" s="17">
        <f t="shared" si="3"/>
        <v>114412</v>
      </c>
      <c r="K12" s="11">
        <f aca="true" t="shared" si="4" ref="K12:K27">SUM(B12:J12)</f>
        <v>2067546</v>
      </c>
    </row>
    <row r="13" spans="1:13" ht="17.25" customHeight="1">
      <c r="A13" s="14" t="s">
        <v>20</v>
      </c>
      <c r="B13" s="13">
        <v>99029</v>
      </c>
      <c r="C13" s="13">
        <v>143870</v>
      </c>
      <c r="D13" s="13">
        <v>144685</v>
      </c>
      <c r="E13" s="13">
        <v>102354</v>
      </c>
      <c r="F13" s="13">
        <v>131895</v>
      </c>
      <c r="G13" s="13">
        <v>212763</v>
      </c>
      <c r="H13" s="13">
        <v>96521</v>
      </c>
      <c r="I13" s="13">
        <v>22189</v>
      </c>
      <c r="J13" s="13">
        <v>59118</v>
      </c>
      <c r="K13" s="11">
        <f t="shared" si="4"/>
        <v>1012424</v>
      </c>
      <c r="L13" s="52"/>
      <c r="M13" s="53"/>
    </row>
    <row r="14" spans="1:12" ht="17.25" customHeight="1">
      <c r="A14" s="14" t="s">
        <v>21</v>
      </c>
      <c r="B14" s="13">
        <v>100701</v>
      </c>
      <c r="C14" s="13">
        <v>125120</v>
      </c>
      <c r="D14" s="13">
        <v>122973</v>
      </c>
      <c r="E14" s="13">
        <v>90534</v>
      </c>
      <c r="F14" s="13">
        <v>123089</v>
      </c>
      <c r="G14" s="13">
        <v>226255</v>
      </c>
      <c r="H14" s="13">
        <v>102149</v>
      </c>
      <c r="I14" s="13">
        <v>15539</v>
      </c>
      <c r="J14" s="13">
        <v>51610</v>
      </c>
      <c r="K14" s="11">
        <f t="shared" si="4"/>
        <v>957970</v>
      </c>
      <c r="L14" s="52"/>
    </row>
    <row r="15" spans="1:11" ht="17.25" customHeight="1">
      <c r="A15" s="14" t="s">
        <v>22</v>
      </c>
      <c r="B15" s="13">
        <v>9702</v>
      </c>
      <c r="C15" s="13">
        <v>15579</v>
      </c>
      <c r="D15" s="13">
        <v>11305</v>
      </c>
      <c r="E15" s="13">
        <v>9869</v>
      </c>
      <c r="F15" s="13">
        <v>10577</v>
      </c>
      <c r="G15" s="13">
        <v>16567</v>
      </c>
      <c r="H15" s="13">
        <v>17099</v>
      </c>
      <c r="I15" s="13">
        <v>2770</v>
      </c>
      <c r="J15" s="13">
        <v>3684</v>
      </c>
      <c r="K15" s="11">
        <f t="shared" si="4"/>
        <v>97152</v>
      </c>
    </row>
    <row r="16" spans="1:11" ht="17.25" customHeight="1">
      <c r="A16" s="15" t="s">
        <v>95</v>
      </c>
      <c r="B16" s="13">
        <f>B17+B18+B19</f>
        <v>42179</v>
      </c>
      <c r="C16" s="13">
        <f aca="true" t="shared" si="5" ref="C16:J16">C17+C18+C19</f>
        <v>53327</v>
      </c>
      <c r="D16" s="13">
        <f t="shared" si="5"/>
        <v>53013</v>
      </c>
      <c r="E16" s="13">
        <f t="shared" si="5"/>
        <v>37803</v>
      </c>
      <c r="F16" s="13">
        <f t="shared" si="5"/>
        <v>59336</v>
      </c>
      <c r="G16" s="13">
        <f t="shared" si="5"/>
        <v>105700</v>
      </c>
      <c r="H16" s="13">
        <f t="shared" si="5"/>
        <v>38524</v>
      </c>
      <c r="I16" s="13">
        <f t="shared" si="5"/>
        <v>8596</v>
      </c>
      <c r="J16" s="13">
        <f t="shared" si="5"/>
        <v>22274</v>
      </c>
      <c r="K16" s="11">
        <f t="shared" si="4"/>
        <v>420752</v>
      </c>
    </row>
    <row r="17" spans="1:11" ht="17.25" customHeight="1">
      <c r="A17" s="14" t="s">
        <v>96</v>
      </c>
      <c r="B17" s="13">
        <v>23725</v>
      </c>
      <c r="C17" s="13">
        <v>32406</v>
      </c>
      <c r="D17" s="13">
        <v>30581</v>
      </c>
      <c r="E17" s="13">
        <v>21716</v>
      </c>
      <c r="F17" s="13">
        <v>34622</v>
      </c>
      <c r="G17" s="13">
        <v>58811</v>
      </c>
      <c r="H17" s="13">
        <v>22894</v>
      </c>
      <c r="I17" s="13">
        <v>5292</v>
      </c>
      <c r="J17" s="13">
        <v>12693</v>
      </c>
      <c r="K17" s="11">
        <f t="shared" si="4"/>
        <v>242740</v>
      </c>
    </row>
    <row r="18" spans="1:11" ht="17.25" customHeight="1">
      <c r="A18" s="14" t="s">
        <v>97</v>
      </c>
      <c r="B18" s="13">
        <v>16375</v>
      </c>
      <c r="C18" s="13">
        <v>17712</v>
      </c>
      <c r="D18" s="13">
        <v>20448</v>
      </c>
      <c r="E18" s="13">
        <v>14174</v>
      </c>
      <c r="F18" s="13">
        <v>22546</v>
      </c>
      <c r="G18" s="13">
        <v>43234</v>
      </c>
      <c r="H18" s="13">
        <v>12536</v>
      </c>
      <c r="I18" s="13">
        <v>2810</v>
      </c>
      <c r="J18" s="13">
        <v>8790</v>
      </c>
      <c r="K18" s="11">
        <f t="shared" si="4"/>
        <v>158625</v>
      </c>
    </row>
    <row r="19" spans="1:11" ht="17.25" customHeight="1">
      <c r="A19" s="14" t="s">
        <v>98</v>
      </c>
      <c r="B19" s="13">
        <v>2079</v>
      </c>
      <c r="C19" s="13">
        <v>3209</v>
      </c>
      <c r="D19" s="13">
        <v>1984</v>
      </c>
      <c r="E19" s="13">
        <v>1913</v>
      </c>
      <c r="F19" s="13">
        <v>2168</v>
      </c>
      <c r="G19" s="13">
        <v>3655</v>
      </c>
      <c r="H19" s="13">
        <v>3094</v>
      </c>
      <c r="I19" s="13">
        <v>494</v>
      </c>
      <c r="J19" s="13">
        <v>791</v>
      </c>
      <c r="K19" s="11">
        <f t="shared" si="4"/>
        <v>19387</v>
      </c>
    </row>
    <row r="20" spans="1:11" ht="17.25" customHeight="1">
      <c r="A20" s="16" t="s">
        <v>23</v>
      </c>
      <c r="B20" s="11">
        <f>+B21+B22+B23</f>
        <v>148924</v>
      </c>
      <c r="C20" s="11">
        <f aca="true" t="shared" si="6" ref="C20:J20">+C21+C22+C23</f>
        <v>173219</v>
      </c>
      <c r="D20" s="11">
        <f t="shared" si="6"/>
        <v>198789</v>
      </c>
      <c r="E20" s="11">
        <f t="shared" si="6"/>
        <v>126816</v>
      </c>
      <c r="F20" s="11">
        <f t="shared" si="6"/>
        <v>200231</v>
      </c>
      <c r="G20" s="11">
        <f t="shared" si="6"/>
        <v>371033</v>
      </c>
      <c r="H20" s="11">
        <f t="shared" si="6"/>
        <v>131925</v>
      </c>
      <c r="I20" s="11">
        <f t="shared" si="6"/>
        <v>31578</v>
      </c>
      <c r="J20" s="11">
        <f t="shared" si="6"/>
        <v>77369</v>
      </c>
      <c r="K20" s="11">
        <f t="shared" si="4"/>
        <v>1459884</v>
      </c>
    </row>
    <row r="21" spans="1:12" ht="17.25" customHeight="1">
      <c r="A21" s="12" t="s">
        <v>24</v>
      </c>
      <c r="B21" s="13">
        <v>78759</v>
      </c>
      <c r="C21" s="13">
        <v>100180</v>
      </c>
      <c r="D21" s="13">
        <v>115993</v>
      </c>
      <c r="E21" s="13">
        <v>72495</v>
      </c>
      <c r="F21" s="13">
        <v>112530</v>
      </c>
      <c r="G21" s="13">
        <v>191898</v>
      </c>
      <c r="H21" s="13">
        <v>72676</v>
      </c>
      <c r="I21" s="13">
        <v>19498</v>
      </c>
      <c r="J21" s="13">
        <v>44202</v>
      </c>
      <c r="K21" s="11">
        <f t="shared" si="4"/>
        <v>808231</v>
      </c>
      <c r="L21" s="52"/>
    </row>
    <row r="22" spans="1:12" ht="17.25" customHeight="1">
      <c r="A22" s="12" t="s">
        <v>25</v>
      </c>
      <c r="B22" s="13">
        <v>65966</v>
      </c>
      <c r="C22" s="13">
        <v>67440</v>
      </c>
      <c r="D22" s="13">
        <v>77869</v>
      </c>
      <c r="E22" s="13">
        <v>50888</v>
      </c>
      <c r="F22" s="13">
        <v>83314</v>
      </c>
      <c r="G22" s="13">
        <v>171212</v>
      </c>
      <c r="H22" s="13">
        <v>53602</v>
      </c>
      <c r="I22" s="13">
        <v>11041</v>
      </c>
      <c r="J22" s="13">
        <v>31562</v>
      </c>
      <c r="K22" s="11">
        <f t="shared" si="4"/>
        <v>612894</v>
      </c>
      <c r="L22" s="52"/>
    </row>
    <row r="23" spans="1:11" ht="17.25" customHeight="1">
      <c r="A23" s="12" t="s">
        <v>26</v>
      </c>
      <c r="B23" s="13">
        <v>4199</v>
      </c>
      <c r="C23" s="13">
        <v>5599</v>
      </c>
      <c r="D23" s="13">
        <v>4927</v>
      </c>
      <c r="E23" s="13">
        <v>3433</v>
      </c>
      <c r="F23" s="13">
        <v>4387</v>
      </c>
      <c r="G23" s="13">
        <v>7923</v>
      </c>
      <c r="H23" s="13">
        <v>5647</v>
      </c>
      <c r="I23" s="13">
        <v>1039</v>
      </c>
      <c r="J23" s="13">
        <v>1605</v>
      </c>
      <c r="K23" s="11">
        <f t="shared" si="4"/>
        <v>38759</v>
      </c>
    </row>
    <row r="24" spans="1:11" ht="17.25" customHeight="1">
      <c r="A24" s="16" t="s">
        <v>27</v>
      </c>
      <c r="B24" s="13">
        <f>+B25+B26</f>
        <v>153420</v>
      </c>
      <c r="C24" s="13">
        <f aca="true" t="shared" si="7" ref="C24:J24">+C25+C26</f>
        <v>218862</v>
      </c>
      <c r="D24" s="13">
        <f t="shared" si="7"/>
        <v>232876</v>
      </c>
      <c r="E24" s="13">
        <f t="shared" si="7"/>
        <v>148910</v>
      </c>
      <c r="F24" s="13">
        <f t="shared" si="7"/>
        <v>187944</v>
      </c>
      <c r="G24" s="13">
        <f t="shared" si="7"/>
        <v>266878</v>
      </c>
      <c r="H24" s="13">
        <f t="shared" si="7"/>
        <v>124714</v>
      </c>
      <c r="I24" s="13">
        <f t="shared" si="7"/>
        <v>38185</v>
      </c>
      <c r="J24" s="13">
        <f t="shared" si="7"/>
        <v>106258</v>
      </c>
      <c r="K24" s="11">
        <f t="shared" si="4"/>
        <v>1478047</v>
      </c>
    </row>
    <row r="25" spans="1:12" ht="17.25" customHeight="1">
      <c r="A25" s="12" t="s">
        <v>131</v>
      </c>
      <c r="B25" s="13">
        <v>62793</v>
      </c>
      <c r="C25" s="13">
        <v>96998</v>
      </c>
      <c r="D25" s="13">
        <v>110881</v>
      </c>
      <c r="E25" s="13">
        <v>69316</v>
      </c>
      <c r="F25" s="13">
        <v>81694</v>
      </c>
      <c r="G25" s="13">
        <v>108492</v>
      </c>
      <c r="H25" s="13">
        <v>52453</v>
      </c>
      <c r="I25" s="13">
        <v>20346</v>
      </c>
      <c r="J25" s="13">
        <v>47748</v>
      </c>
      <c r="K25" s="11">
        <f t="shared" si="4"/>
        <v>650721</v>
      </c>
      <c r="L25" s="52"/>
    </row>
    <row r="26" spans="1:12" ht="17.25" customHeight="1">
      <c r="A26" s="12" t="s">
        <v>132</v>
      </c>
      <c r="B26" s="13">
        <v>90627</v>
      </c>
      <c r="C26" s="13">
        <v>121864</v>
      </c>
      <c r="D26" s="13">
        <v>121995</v>
      </c>
      <c r="E26" s="13">
        <v>79594</v>
      </c>
      <c r="F26" s="13">
        <v>106250</v>
      </c>
      <c r="G26" s="13">
        <v>158386</v>
      </c>
      <c r="H26" s="13">
        <v>72261</v>
      </c>
      <c r="I26" s="13">
        <v>17839</v>
      </c>
      <c r="J26" s="13">
        <v>58510</v>
      </c>
      <c r="K26" s="11">
        <f t="shared" si="4"/>
        <v>827326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9052</v>
      </c>
      <c r="I27" s="11">
        <v>0</v>
      </c>
      <c r="J27" s="11">
        <v>0</v>
      </c>
      <c r="K27" s="11">
        <f t="shared" si="4"/>
        <v>9052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5573.63</v>
      </c>
      <c r="I35" s="19">
        <v>0</v>
      </c>
      <c r="J35" s="19">
        <v>0</v>
      </c>
      <c r="K35" s="23">
        <f>SUM(B35:J35)</f>
        <v>5573.63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1653606.01</v>
      </c>
      <c r="C47" s="22">
        <f aca="true" t="shared" si="12" ref="C47:H47">+C48+C57</f>
        <v>2442924.8699999996</v>
      </c>
      <c r="D47" s="22">
        <f t="shared" si="12"/>
        <v>2844791.59</v>
      </c>
      <c r="E47" s="22">
        <f t="shared" si="12"/>
        <v>1656770.0999999999</v>
      </c>
      <c r="F47" s="22">
        <f t="shared" si="12"/>
        <v>2236737.8099999996</v>
      </c>
      <c r="G47" s="22">
        <f t="shared" si="12"/>
        <v>3133686.41</v>
      </c>
      <c r="H47" s="22">
        <f t="shared" si="12"/>
        <v>1633270.2199999997</v>
      </c>
      <c r="I47" s="22">
        <f>+I48+I57</f>
        <v>641646.33</v>
      </c>
      <c r="J47" s="22">
        <f>+J48+J57</f>
        <v>1022886.52</v>
      </c>
      <c r="K47" s="22">
        <f>SUM(B47:J47)</f>
        <v>17266319.86</v>
      </c>
    </row>
    <row r="48" spans="1:11" ht="17.25" customHeight="1">
      <c r="A48" s="16" t="s">
        <v>113</v>
      </c>
      <c r="B48" s="23">
        <f>SUM(B49:B56)</f>
        <v>1634696.67</v>
      </c>
      <c r="C48" s="23">
        <f aca="true" t="shared" si="13" ref="C48:J48">SUM(C49:C56)</f>
        <v>2419113.03</v>
      </c>
      <c r="D48" s="23">
        <f t="shared" si="13"/>
        <v>2818958.6599999997</v>
      </c>
      <c r="E48" s="23">
        <f t="shared" si="13"/>
        <v>1634054.67</v>
      </c>
      <c r="F48" s="23">
        <f t="shared" si="13"/>
        <v>2212956.3299999996</v>
      </c>
      <c r="G48" s="23">
        <f t="shared" si="13"/>
        <v>3103960.64</v>
      </c>
      <c r="H48" s="23">
        <f t="shared" si="13"/>
        <v>1613021.0099999998</v>
      </c>
      <c r="I48" s="23">
        <f t="shared" si="13"/>
        <v>641646.33</v>
      </c>
      <c r="J48" s="23">
        <f t="shared" si="13"/>
        <v>1008865.68</v>
      </c>
      <c r="K48" s="23">
        <f aca="true" t="shared" si="14" ref="K48:K57">SUM(B48:J48)</f>
        <v>17087273.02</v>
      </c>
    </row>
    <row r="49" spans="1:11" ht="17.25" customHeight="1">
      <c r="A49" s="34" t="s">
        <v>44</v>
      </c>
      <c r="B49" s="23">
        <f aca="true" t="shared" si="15" ref="B49:H49">ROUND(B30*B7,2)</f>
        <v>1633426.92</v>
      </c>
      <c r="C49" s="23">
        <f t="shared" si="15"/>
        <v>2411788.65</v>
      </c>
      <c r="D49" s="23">
        <f t="shared" si="15"/>
        <v>2816597.07</v>
      </c>
      <c r="E49" s="23">
        <f t="shared" si="15"/>
        <v>1633122.6</v>
      </c>
      <c r="F49" s="23">
        <f t="shared" si="15"/>
        <v>2211203.01</v>
      </c>
      <c r="G49" s="23">
        <f t="shared" si="15"/>
        <v>3101396.96</v>
      </c>
      <c r="H49" s="23">
        <f t="shared" si="15"/>
        <v>1606324.91</v>
      </c>
      <c r="I49" s="23">
        <f>ROUND(I30*I7,2)</f>
        <v>640580.61</v>
      </c>
      <c r="J49" s="23">
        <f>ROUND(J30*J7,2)</f>
        <v>1006648.64</v>
      </c>
      <c r="K49" s="23">
        <f t="shared" si="14"/>
        <v>17061089.37</v>
      </c>
    </row>
    <row r="50" spans="1:11" ht="17.25" customHeight="1">
      <c r="A50" s="34" t="s">
        <v>45</v>
      </c>
      <c r="B50" s="19">
        <v>0</v>
      </c>
      <c r="C50" s="23">
        <f>ROUND(C31*C7,2)</f>
        <v>5360.88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5360.88</v>
      </c>
    </row>
    <row r="51" spans="1:11" ht="17.25" customHeight="1">
      <c r="A51" s="66" t="s">
        <v>106</v>
      </c>
      <c r="B51" s="67">
        <f aca="true" t="shared" si="16" ref="B51:H51">ROUND(B32*B7,2)</f>
        <v>-2821.93</v>
      </c>
      <c r="C51" s="67">
        <f t="shared" si="16"/>
        <v>-3810.22</v>
      </c>
      <c r="D51" s="67">
        <f t="shared" si="16"/>
        <v>-4024.17</v>
      </c>
      <c r="E51" s="67">
        <f t="shared" si="16"/>
        <v>-2513.33</v>
      </c>
      <c r="F51" s="67">
        <f t="shared" si="16"/>
        <v>-3528.2</v>
      </c>
      <c r="G51" s="67">
        <f t="shared" si="16"/>
        <v>-4866.4</v>
      </c>
      <c r="H51" s="67">
        <f t="shared" si="16"/>
        <v>-2592.57</v>
      </c>
      <c r="I51" s="19">
        <v>0</v>
      </c>
      <c r="J51" s="19">
        <v>0</v>
      </c>
      <c r="K51" s="67">
        <f>SUM(B51:J51)</f>
        <v>-24156.82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5573.63</v>
      </c>
      <c r="I53" s="31">
        <f>+I35</f>
        <v>0</v>
      </c>
      <c r="J53" s="31">
        <f>+J35</f>
        <v>0</v>
      </c>
      <c r="K53" s="23">
        <f t="shared" si="14"/>
        <v>5573.63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-215408.52000000002</v>
      </c>
      <c r="C61" s="35">
        <f t="shared" si="17"/>
        <v>-232303.44999999995</v>
      </c>
      <c r="D61" s="35">
        <f t="shared" si="17"/>
        <v>-207397.27</v>
      </c>
      <c r="E61" s="35">
        <f t="shared" si="17"/>
        <v>-300085.56</v>
      </c>
      <c r="F61" s="35">
        <f t="shared" si="17"/>
        <v>-279895.39</v>
      </c>
      <c r="G61" s="35">
        <f t="shared" si="17"/>
        <v>-307247.26</v>
      </c>
      <c r="H61" s="35">
        <f t="shared" si="17"/>
        <v>-180787.2</v>
      </c>
      <c r="I61" s="35">
        <f t="shared" si="17"/>
        <v>-113507.53</v>
      </c>
      <c r="J61" s="35">
        <f t="shared" si="17"/>
        <v>-69773.7</v>
      </c>
      <c r="K61" s="35">
        <f>SUM(B61:J61)</f>
        <v>-1906405.88</v>
      </c>
    </row>
    <row r="62" spans="1:11" ht="18.75" customHeight="1">
      <c r="A62" s="16" t="s">
        <v>75</v>
      </c>
      <c r="B62" s="35">
        <f aca="true" t="shared" si="18" ref="B62:J62">B63+B64+B65+B66+B67+B68</f>
        <v>-200172.02000000002</v>
      </c>
      <c r="C62" s="35">
        <f t="shared" si="18"/>
        <v>-184066.71999999997</v>
      </c>
      <c r="D62" s="35">
        <f t="shared" si="18"/>
        <v>-185413.99</v>
      </c>
      <c r="E62" s="35">
        <f t="shared" si="18"/>
        <v>-285422.56</v>
      </c>
      <c r="F62" s="35">
        <f t="shared" si="18"/>
        <v>-235340.63999999998</v>
      </c>
      <c r="G62" s="35">
        <f t="shared" si="18"/>
        <v>-251889.68</v>
      </c>
      <c r="H62" s="35">
        <f t="shared" si="18"/>
        <v>-165752.2</v>
      </c>
      <c r="I62" s="35">
        <f t="shared" si="18"/>
        <v>-30240.4</v>
      </c>
      <c r="J62" s="35">
        <f t="shared" si="18"/>
        <v>-58877.2</v>
      </c>
      <c r="K62" s="35">
        <f aca="true" t="shared" si="19" ref="K62:K91">SUM(B62:J62)</f>
        <v>-1597175.4099999997</v>
      </c>
    </row>
    <row r="63" spans="1:11" ht="18.75" customHeight="1">
      <c r="A63" s="12" t="s">
        <v>76</v>
      </c>
      <c r="B63" s="35">
        <f>-ROUND(B9*$D$3,2)</f>
        <v>-128998.6</v>
      </c>
      <c r="C63" s="35">
        <f aca="true" t="shared" si="20" ref="C63:J63">-ROUND(C9*$D$3,2)</f>
        <v>-180948.4</v>
      </c>
      <c r="D63" s="35">
        <f t="shared" si="20"/>
        <v>-156533.4</v>
      </c>
      <c r="E63" s="35">
        <f t="shared" si="20"/>
        <v>-123207.4</v>
      </c>
      <c r="F63" s="35">
        <f t="shared" si="20"/>
        <v>-142910.4</v>
      </c>
      <c r="G63" s="35">
        <f t="shared" si="20"/>
        <v>-184680</v>
      </c>
      <c r="H63" s="35">
        <f t="shared" si="20"/>
        <v>-165752.2</v>
      </c>
      <c r="I63" s="35">
        <f t="shared" si="20"/>
        <v>-30240.4</v>
      </c>
      <c r="J63" s="35">
        <f t="shared" si="20"/>
        <v>-58877.2</v>
      </c>
      <c r="K63" s="35">
        <f t="shared" si="19"/>
        <v>-1172148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-938.6</v>
      </c>
      <c r="C65" s="35">
        <v>-174.8</v>
      </c>
      <c r="D65" s="35">
        <v>-220.4</v>
      </c>
      <c r="E65" s="35">
        <v>-1147.6</v>
      </c>
      <c r="F65" s="35">
        <v>-535.8</v>
      </c>
      <c r="G65" s="35">
        <v>-528.2</v>
      </c>
      <c r="H65" s="19">
        <v>0</v>
      </c>
      <c r="I65" s="19">
        <v>0</v>
      </c>
      <c r="J65" s="19">
        <v>0</v>
      </c>
      <c r="K65" s="35">
        <f t="shared" si="19"/>
        <v>-3545.3999999999996</v>
      </c>
    </row>
    <row r="66" spans="1:11" ht="18.75" customHeight="1">
      <c r="A66" s="12" t="s">
        <v>107</v>
      </c>
      <c r="B66" s="35">
        <v>-1634</v>
      </c>
      <c r="C66" s="35">
        <v>-79.8</v>
      </c>
      <c r="D66" s="35">
        <v>-266</v>
      </c>
      <c r="E66" s="35">
        <v>-558.6</v>
      </c>
      <c r="F66" s="35">
        <v>-266</v>
      </c>
      <c r="G66" s="35">
        <v>-478.8</v>
      </c>
      <c r="H66" s="19">
        <v>0</v>
      </c>
      <c r="I66" s="19">
        <v>0</v>
      </c>
      <c r="J66" s="19">
        <v>0</v>
      </c>
      <c r="K66" s="35">
        <f t="shared" si="19"/>
        <v>-3283.2000000000003</v>
      </c>
    </row>
    <row r="67" spans="1:11" ht="18.75" customHeight="1">
      <c r="A67" s="12" t="s">
        <v>53</v>
      </c>
      <c r="B67" s="35">
        <v>-68600.82</v>
      </c>
      <c r="C67" s="35">
        <v>-2863.72</v>
      </c>
      <c r="D67" s="35">
        <v>-28394.19</v>
      </c>
      <c r="E67" s="35">
        <v>-160508.96</v>
      </c>
      <c r="F67" s="35">
        <v>-91628.44</v>
      </c>
      <c r="G67" s="35">
        <v>-66202.68</v>
      </c>
      <c r="H67" s="19">
        <v>0</v>
      </c>
      <c r="I67" s="19">
        <v>0</v>
      </c>
      <c r="J67" s="19">
        <v>0</v>
      </c>
      <c r="K67" s="35">
        <f t="shared" si="19"/>
        <v>-418198.81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-48236.729999999996</v>
      </c>
      <c r="D69" s="67">
        <f t="shared" si="21"/>
        <v>-21983.28</v>
      </c>
      <c r="E69" s="67">
        <f t="shared" si="21"/>
        <v>-14663</v>
      </c>
      <c r="F69" s="67">
        <f t="shared" si="21"/>
        <v>-44554.75</v>
      </c>
      <c r="G69" s="67">
        <f t="shared" si="21"/>
        <v>-55357.58</v>
      </c>
      <c r="H69" s="67">
        <f t="shared" si="21"/>
        <v>-15035</v>
      </c>
      <c r="I69" s="67">
        <f t="shared" si="21"/>
        <v>-83267.13</v>
      </c>
      <c r="J69" s="67">
        <f t="shared" si="21"/>
        <v>-10896.5</v>
      </c>
      <c r="K69" s="67">
        <f t="shared" si="19"/>
        <v>-309230.47000000003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35">
        <v>-26041.81</v>
      </c>
      <c r="D77" s="19">
        <v>0</v>
      </c>
      <c r="E77" s="19">
        <v>0</v>
      </c>
      <c r="F77" s="35">
        <v>-24024.1</v>
      </c>
      <c r="G77" s="35">
        <v>-24646.05</v>
      </c>
      <c r="H77" s="19">
        <v>0</v>
      </c>
      <c r="I77" s="35">
        <v>-15706.15</v>
      </c>
      <c r="J77" s="19">
        <v>0</v>
      </c>
      <c r="K77" s="35">
        <f t="shared" si="19"/>
        <v>-90418.11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1438197.49</v>
      </c>
      <c r="C104" s="24">
        <f t="shared" si="22"/>
        <v>2210621.4199999995</v>
      </c>
      <c r="D104" s="24">
        <f t="shared" si="22"/>
        <v>2637394.3200000003</v>
      </c>
      <c r="E104" s="24">
        <f t="shared" si="22"/>
        <v>1356684.5399999998</v>
      </c>
      <c r="F104" s="24">
        <f t="shared" si="22"/>
        <v>1956842.4199999997</v>
      </c>
      <c r="G104" s="24">
        <f t="shared" si="22"/>
        <v>2826439.15</v>
      </c>
      <c r="H104" s="24">
        <f t="shared" si="22"/>
        <v>1452483.0199999998</v>
      </c>
      <c r="I104" s="24">
        <f>+I105+I106</f>
        <v>528138.7999999999</v>
      </c>
      <c r="J104" s="24">
        <f>+J105+J106</f>
        <v>953112.8200000001</v>
      </c>
      <c r="K104" s="48">
        <f>SUM(B104:J104)</f>
        <v>15359913.98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1419288.15</v>
      </c>
      <c r="C105" s="24">
        <f t="shared" si="23"/>
        <v>2186809.5799999996</v>
      </c>
      <c r="D105" s="24">
        <f t="shared" si="23"/>
        <v>2611561.39</v>
      </c>
      <c r="E105" s="24">
        <f t="shared" si="23"/>
        <v>1333969.1099999999</v>
      </c>
      <c r="F105" s="24">
        <f t="shared" si="23"/>
        <v>1933060.9399999997</v>
      </c>
      <c r="G105" s="24">
        <f t="shared" si="23"/>
        <v>2796713.38</v>
      </c>
      <c r="H105" s="24">
        <f t="shared" si="23"/>
        <v>1432233.8099999998</v>
      </c>
      <c r="I105" s="24">
        <f t="shared" si="23"/>
        <v>528138.7999999999</v>
      </c>
      <c r="J105" s="24">
        <f t="shared" si="23"/>
        <v>939091.9800000001</v>
      </c>
      <c r="K105" s="48">
        <f>SUM(B105:J105)</f>
        <v>15180867.139999999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15359913.979999999</v>
      </c>
      <c r="L112" s="54"/>
    </row>
    <row r="113" spans="1:11" ht="18.75" customHeight="1">
      <c r="A113" s="26" t="s">
        <v>71</v>
      </c>
      <c r="B113" s="27">
        <v>179222.09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179222.09</v>
      </c>
    </row>
    <row r="114" spans="1:11" ht="18.75" customHeight="1">
      <c r="A114" s="26" t="s">
        <v>72</v>
      </c>
      <c r="B114" s="27">
        <v>1258975.4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1258975.4</v>
      </c>
    </row>
    <row r="115" spans="1:11" ht="18.75" customHeight="1">
      <c r="A115" s="26" t="s">
        <v>73</v>
      </c>
      <c r="B115" s="40">
        <v>0</v>
      </c>
      <c r="C115" s="27">
        <f>+C104</f>
        <v>2210621.4199999995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2210621.4199999995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2637394.3200000003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2637394.3200000003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1356684.5399999998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1356684.5399999998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369971.96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369971.96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682168.53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682168.53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99968.66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99968.66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804733.27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804733.27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840602.46</v>
      </c>
      <c r="H122" s="40">
        <v>0</v>
      </c>
      <c r="I122" s="40">
        <v>0</v>
      </c>
      <c r="J122" s="40">
        <v>0</v>
      </c>
      <c r="K122" s="41">
        <f t="shared" si="25"/>
        <v>840602.46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65248.56</v>
      </c>
      <c r="H123" s="40">
        <v>0</v>
      </c>
      <c r="I123" s="40">
        <v>0</v>
      </c>
      <c r="J123" s="40">
        <v>0</v>
      </c>
      <c r="K123" s="41">
        <f t="shared" si="25"/>
        <v>65248.56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413909.29</v>
      </c>
      <c r="H124" s="40">
        <v>0</v>
      </c>
      <c r="I124" s="40">
        <v>0</v>
      </c>
      <c r="J124" s="40">
        <v>0</v>
      </c>
      <c r="K124" s="41">
        <f t="shared" si="25"/>
        <v>413909.29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403932.37</v>
      </c>
      <c r="H125" s="40">
        <v>0</v>
      </c>
      <c r="I125" s="40">
        <v>0</v>
      </c>
      <c r="J125" s="40">
        <v>0</v>
      </c>
      <c r="K125" s="41">
        <f t="shared" si="25"/>
        <v>403932.37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1102746.46</v>
      </c>
      <c r="H126" s="40">
        <v>0</v>
      </c>
      <c r="I126" s="40">
        <v>0</v>
      </c>
      <c r="J126" s="40">
        <v>0</v>
      </c>
      <c r="K126" s="41">
        <f t="shared" si="25"/>
        <v>1102746.46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527044.4</v>
      </c>
      <c r="I127" s="40">
        <v>0</v>
      </c>
      <c r="J127" s="40">
        <v>0</v>
      </c>
      <c r="K127" s="41">
        <f t="shared" si="25"/>
        <v>527044.4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925438.62</v>
      </c>
      <c r="I128" s="40">
        <v>0</v>
      </c>
      <c r="J128" s="40">
        <v>0</v>
      </c>
      <c r="K128" s="41">
        <f t="shared" si="25"/>
        <v>925438.62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528138.8</v>
      </c>
      <c r="J129" s="40">
        <v>0</v>
      </c>
      <c r="K129" s="41">
        <f t="shared" si="25"/>
        <v>528138.8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953112.83</v>
      </c>
      <c r="K130" s="44">
        <f t="shared" si="25"/>
        <v>953112.83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2016-11-03T17:45:55Z</dcterms:modified>
  <cp:category/>
  <cp:version/>
  <cp:contentType/>
  <cp:contentStatus/>
</cp:coreProperties>
</file>