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<sst xmlns="http://schemas.openxmlformats.org/spreadsheetml/2006/main" count="134" uniqueCount="134">
  <si>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</si>
  <si>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</si>
  <si>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</si>
  <si>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</si>
  <si>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</si>
  <si>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</si>
  <si>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</si>
  <si>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</si>
  <si>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</si>
  <si>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</si>
  <si>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</si>
  <si>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</si>
  <si>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</si>
  <si>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</si>
  <si>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</si>
  <si>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</si>
  <si>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</si>
  <si>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</si>
  <si>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</si>
  <si>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</si>
  <si>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</si>
  <si>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</si>
  <si>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</si>
  <si>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</si>
  <si>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</si>
  <si>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</si>
  <si>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</si>
  <si>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</si>
  <si>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</si>
  <si>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</si>
  <si>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</si>
  <si>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</si>
  <si>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</si>
  <si>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</si>
  <si>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</si>
  <si>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</si>
  <si>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</si>
  <si>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</si>
  <si>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</si>
  <si>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</si>
  <si>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</si>
  <si>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</si>
  <si>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</si>
  <si>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</si>
  <si>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</si>
  <si>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</si>
  <si>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</si>
  <si>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</si>
  <si>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</si>
  <si>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</si>
  <si>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</si>
  <si>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</si>
  <si>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</si>
  <si>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</si>
  <si>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</si>
  <si>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</si>
  <si>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</si>
  <si>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</si>
  <si>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</si>
  <si>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</si>
  <si>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</si>
  <si>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</si>
  <si>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</si>
  <si>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</si>
  <si>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</si>
  <si>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</si>
  <si>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</si>
  <si>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</si>
  <si>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</si>
  <si>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</si>
  <si>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</si>
  <si>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</si>
  <si>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</si>
  <si>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</si>
  <si>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</si>
  <si>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</si>
  <si>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</si>
  <si>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</si>
  <si>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</si>
  <si>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</si>
  <si>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</si>
  <si>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</si>
  <si>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</si>
  <si>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</si>
  <si>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</si>
  <si>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</si>
  <si>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</si>
  <si>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</si>
  <si>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</si>
  <si>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</si>
  <si>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</si>
  <si>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</si>
  <si>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</si>
  <si>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</si>
  <si>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</si>
  <si>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</si>
  <si>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</si>
  <si>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</si>
  <si>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</si>
  <si>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</si>
  <si>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</si>
  <si>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</si>
  <si>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</si>
  <si>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</si>
  <si>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</si>
  <si>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</si>
  <si>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</si>
  <si>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</si>
  <si>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</si>
  <si>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</si>
  <si>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</si>
  <si>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</si>
  <si>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</si>
  <si>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</si>
  <si>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</si>
  <si>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</si>
  <si>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</si>
  <si>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</si>
  <si>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</si>
  <si>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</si>
  <si>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</si>
  <si>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</si>
  <si>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</si>
  <si>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</si>
  <si>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</si>
  <si>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</si>
  <si>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</si>
  <si>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</si>
  <si>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</si>
  <si>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</si>
  <si>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</si>
  <si>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</si>
  <si>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</si>
  <si>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19/10/16 - VENCIMENTO 01/11/16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</si>
</sst>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634349</v>
      </c>
      <c r="C7" s="9">
        <f t="shared" si="0"/>
        <v>807066</v>
      </c>
      <c r="D7" s="9">
        <f t="shared" si="0"/>
        <v>825976</v>
      </c>
      <c r="E7" s="9">
        <f t="shared" si="0"/>
        <v>563765</v>
      </c>
      <c r="F7" s="9">
        <f t="shared" si="0"/>
        <v>761966</v>
      </c>
      <c r="G7" s="9">
        <f t="shared" si="0"/>
        <v>1274350</v>
      </c>
      <c r="H7" s="9">
        <f t="shared" si="0"/>
        <v>592255</v>
      </c>
      <c r="I7" s="9">
        <f t="shared" si="0"/>
        <v>128097</v>
      </c>
      <c r="J7" s="9">
        <f t="shared" si="0"/>
        <v>342082</v>
      </c>
      <c r="K7" s="9">
        <f t="shared" si="0"/>
        <v>5929906</v>
      </c>
      <c r="L7" s="52"/>
    </row>
    <row r="8" spans="1:11" ht="17.25" customHeight="1">
      <c r="A8" s="10" t="s">
        <v>99</v>
      </c>
      <c r="B8" s="11">
        <f>B9+B12+B16</f>
        <v>303713</v>
      </c>
      <c r="C8" s="11">
        <f aca="true" t="shared" si="1" ref="C8:J8">C9+C12+C16</f>
        <v>394225</v>
      </c>
      <c r="D8" s="11">
        <f t="shared" si="1"/>
        <v>380545</v>
      </c>
      <c r="E8" s="11">
        <f t="shared" si="1"/>
        <v>276922</v>
      </c>
      <c r="F8" s="11">
        <f t="shared" si="1"/>
        <v>363941</v>
      </c>
      <c r="G8" s="11">
        <f t="shared" si="1"/>
        <v>616266</v>
      </c>
      <c r="H8" s="11">
        <f t="shared" si="1"/>
        <v>310856</v>
      </c>
      <c r="I8" s="11">
        <f t="shared" si="1"/>
        <v>57091</v>
      </c>
      <c r="J8" s="11">
        <f t="shared" si="1"/>
        <v>153254</v>
      </c>
      <c r="K8" s="11">
        <f>SUM(B8:J8)</f>
        <v>2856813</v>
      </c>
    </row>
    <row r="9" spans="1:11" ht="17.25" customHeight="1">
      <c r="A9" s="15" t="s">
        <v>17</v>
      </c>
      <c r="B9" s="13">
        <f>+B10+B11</f>
        <v>34802</v>
      </c>
      <c r="C9" s="13">
        <f aca="true" t="shared" si="2" ref="C9:J9">+C10+C11</f>
        <v>46790</v>
      </c>
      <c r="D9" s="13">
        <f t="shared" si="2"/>
        <v>39900</v>
      </c>
      <c r="E9" s="13">
        <f t="shared" si="2"/>
        <v>31981</v>
      </c>
      <c r="F9" s="13">
        <f t="shared" si="2"/>
        <v>36495</v>
      </c>
      <c r="G9" s="13">
        <f t="shared" si="2"/>
        <v>46907</v>
      </c>
      <c r="H9" s="13">
        <f t="shared" si="2"/>
        <v>44384</v>
      </c>
      <c r="I9" s="13">
        <f t="shared" si="2"/>
        <v>7658</v>
      </c>
      <c r="J9" s="13">
        <f t="shared" si="2"/>
        <v>15015</v>
      </c>
      <c r="K9" s="11">
        <f>SUM(B9:J9)</f>
        <v>303932</v>
      </c>
    </row>
    <row r="10" spans="1:11" ht="17.25" customHeight="1">
      <c r="A10" s="29" t="s">
        <v>18</v>
      </c>
      <c r="B10" s="13">
        <v>34802</v>
      </c>
      <c r="C10" s="13">
        <v>46790</v>
      </c>
      <c r="D10" s="13">
        <v>39900</v>
      </c>
      <c r="E10" s="13">
        <v>31981</v>
      </c>
      <c r="F10" s="13">
        <v>36495</v>
      </c>
      <c r="G10" s="13">
        <v>46907</v>
      </c>
      <c r="H10" s="13">
        <v>44384</v>
      </c>
      <c r="I10" s="13">
        <v>7658</v>
      </c>
      <c r="J10" s="13">
        <v>15015</v>
      </c>
      <c r="K10" s="11">
        <f>SUM(B10:J10)</f>
        <v>303932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224383</v>
      </c>
      <c r="C12" s="17">
        <f t="shared" si="3"/>
        <v>292735</v>
      </c>
      <c r="D12" s="17">
        <f t="shared" si="3"/>
        <v>286617</v>
      </c>
      <c r="E12" s="17">
        <f t="shared" si="3"/>
        <v>206037</v>
      </c>
      <c r="F12" s="17">
        <f t="shared" si="3"/>
        <v>267426</v>
      </c>
      <c r="G12" s="17">
        <f t="shared" si="3"/>
        <v>461874</v>
      </c>
      <c r="H12" s="17">
        <f t="shared" si="3"/>
        <v>226014</v>
      </c>
      <c r="I12" s="17">
        <f t="shared" si="3"/>
        <v>40722</v>
      </c>
      <c r="J12" s="17">
        <f t="shared" si="3"/>
        <v>115786</v>
      </c>
      <c r="K12" s="11">
        <f aca="true" t="shared" si="4" ref="K12:K27">SUM(B12:J12)</f>
        <v>2121594</v>
      </c>
    </row>
    <row r="13" spans="1:13" ht="17.25" customHeight="1">
      <c r="A13" s="14" t="s">
        <v>20</v>
      </c>
      <c r="B13" s="13">
        <v>105758</v>
      </c>
      <c r="C13" s="13">
        <v>147644</v>
      </c>
      <c r="D13" s="13">
        <v>147765</v>
      </c>
      <c r="E13" s="13">
        <v>103612</v>
      </c>
      <c r="F13" s="13">
        <v>132710</v>
      </c>
      <c r="G13" s="13">
        <v>215792</v>
      </c>
      <c r="H13" s="13">
        <v>101153</v>
      </c>
      <c r="I13" s="13">
        <v>22357</v>
      </c>
      <c r="J13" s="13">
        <v>60016</v>
      </c>
      <c r="K13" s="11">
        <f t="shared" si="4"/>
        <v>1036807</v>
      </c>
      <c r="L13" s="52"/>
      <c r="M13" s="53"/>
    </row>
    <row r="14" spans="1:12" ht="17.25" customHeight="1">
      <c r="A14" s="14" t="s">
        <v>21</v>
      </c>
      <c r="B14" s="13">
        <v>107426</v>
      </c>
      <c r="C14" s="13">
        <v>128541</v>
      </c>
      <c r="D14" s="13">
        <v>127041</v>
      </c>
      <c r="E14" s="13">
        <v>91994</v>
      </c>
      <c r="F14" s="13">
        <v>123692</v>
      </c>
      <c r="G14" s="13">
        <v>228331</v>
      </c>
      <c r="H14" s="13">
        <v>106115</v>
      </c>
      <c r="I14" s="13">
        <v>15418</v>
      </c>
      <c r="J14" s="13">
        <v>51825</v>
      </c>
      <c r="K14" s="11">
        <f t="shared" si="4"/>
        <v>980383</v>
      </c>
      <c r="L14" s="52"/>
    </row>
    <row r="15" spans="1:11" ht="17.25" customHeight="1">
      <c r="A15" s="14" t="s">
        <v>22</v>
      </c>
      <c r="B15" s="13">
        <v>11199</v>
      </c>
      <c r="C15" s="13">
        <v>16550</v>
      </c>
      <c r="D15" s="13">
        <v>11811</v>
      </c>
      <c r="E15" s="13">
        <v>10431</v>
      </c>
      <c r="F15" s="13">
        <v>11024</v>
      </c>
      <c r="G15" s="13">
        <v>17751</v>
      </c>
      <c r="H15" s="13">
        <v>18746</v>
      </c>
      <c r="I15" s="13">
        <v>2947</v>
      </c>
      <c r="J15" s="13">
        <v>3945</v>
      </c>
      <c r="K15" s="11">
        <f t="shared" si="4"/>
        <v>104404</v>
      </c>
    </row>
    <row r="16" spans="1:11" ht="17.25" customHeight="1">
      <c r="A16" s="15" t="s">
        <v>95</v>
      </c>
      <c r="B16" s="13">
        <f>B17+B18+B19</f>
        <v>44528</v>
      </c>
      <c r="C16" s="13">
        <f aca="true" t="shared" si="5" ref="C16:J16">C17+C18+C19</f>
        <v>54700</v>
      </c>
      <c r="D16" s="13">
        <f t="shared" si="5"/>
        <v>54028</v>
      </c>
      <c r="E16" s="13">
        <f t="shared" si="5"/>
        <v>38904</v>
      </c>
      <c r="F16" s="13">
        <f t="shared" si="5"/>
        <v>60020</v>
      </c>
      <c r="G16" s="13">
        <f t="shared" si="5"/>
        <v>107485</v>
      </c>
      <c r="H16" s="13">
        <f t="shared" si="5"/>
        <v>40458</v>
      </c>
      <c r="I16" s="13">
        <f t="shared" si="5"/>
        <v>8711</v>
      </c>
      <c r="J16" s="13">
        <f t="shared" si="5"/>
        <v>22453</v>
      </c>
      <c r="K16" s="11">
        <f t="shared" si="4"/>
        <v>431287</v>
      </c>
    </row>
    <row r="17" spans="1:11" ht="17.25" customHeight="1">
      <c r="A17" s="14" t="s">
        <v>96</v>
      </c>
      <c r="B17" s="13">
        <v>25074</v>
      </c>
      <c r="C17" s="13">
        <v>33314</v>
      </c>
      <c r="D17" s="13">
        <v>31136</v>
      </c>
      <c r="E17" s="13">
        <v>22483</v>
      </c>
      <c r="F17" s="13">
        <v>35115</v>
      </c>
      <c r="G17" s="13">
        <v>60315</v>
      </c>
      <c r="H17" s="13">
        <v>24187</v>
      </c>
      <c r="I17" s="13">
        <v>5339</v>
      </c>
      <c r="J17" s="13">
        <v>12835</v>
      </c>
      <c r="K17" s="11">
        <f t="shared" si="4"/>
        <v>249798</v>
      </c>
    </row>
    <row r="18" spans="1:11" ht="17.25" customHeight="1">
      <c r="A18" s="14" t="s">
        <v>97</v>
      </c>
      <c r="B18" s="13">
        <v>17088</v>
      </c>
      <c r="C18" s="13">
        <v>17941</v>
      </c>
      <c r="D18" s="13">
        <v>20887</v>
      </c>
      <c r="E18" s="13">
        <v>14411</v>
      </c>
      <c r="F18" s="13">
        <v>22596</v>
      </c>
      <c r="G18" s="13">
        <v>43267</v>
      </c>
      <c r="H18" s="13">
        <v>12904</v>
      </c>
      <c r="I18" s="13">
        <v>2816</v>
      </c>
      <c r="J18" s="13">
        <v>8774</v>
      </c>
      <c r="K18" s="11">
        <f t="shared" si="4"/>
        <v>160684</v>
      </c>
    </row>
    <row r="19" spans="1:11" ht="17.25" customHeight="1">
      <c r="A19" s="14" t="s">
        <v>98</v>
      </c>
      <c r="B19" s="13">
        <v>2366</v>
      </c>
      <c r="C19" s="13">
        <v>3445</v>
      </c>
      <c r="D19" s="13">
        <v>2005</v>
      </c>
      <c r="E19" s="13">
        <v>2010</v>
      </c>
      <c r="F19" s="13">
        <v>2309</v>
      </c>
      <c r="G19" s="13">
        <v>3903</v>
      </c>
      <c r="H19" s="13">
        <v>3367</v>
      </c>
      <c r="I19" s="13">
        <v>556</v>
      </c>
      <c r="J19" s="13">
        <v>844</v>
      </c>
      <c r="K19" s="11">
        <f t="shared" si="4"/>
        <v>20805</v>
      </c>
    </row>
    <row r="20" spans="1:11" ht="17.25" customHeight="1">
      <c r="A20" s="16" t="s">
        <v>23</v>
      </c>
      <c r="B20" s="11">
        <f>+B21+B22+B23</f>
        <v>159264</v>
      </c>
      <c r="C20" s="11">
        <f aca="true" t="shared" si="6" ref="C20:J20">+C21+C22+C23</f>
        <v>179328</v>
      </c>
      <c r="D20" s="11">
        <f t="shared" si="6"/>
        <v>201545</v>
      </c>
      <c r="E20" s="11">
        <f t="shared" si="6"/>
        <v>130575</v>
      </c>
      <c r="F20" s="11">
        <f t="shared" si="6"/>
        <v>203692</v>
      </c>
      <c r="G20" s="11">
        <f t="shared" si="6"/>
        <v>378810</v>
      </c>
      <c r="H20" s="11">
        <f t="shared" si="6"/>
        <v>137847</v>
      </c>
      <c r="I20" s="11">
        <f t="shared" si="6"/>
        <v>31403</v>
      </c>
      <c r="J20" s="11">
        <f t="shared" si="6"/>
        <v>78128</v>
      </c>
      <c r="K20" s="11">
        <f t="shared" si="4"/>
        <v>1500592</v>
      </c>
    </row>
    <row r="21" spans="1:12" ht="17.25" customHeight="1">
      <c r="A21" s="12" t="s">
        <v>24</v>
      </c>
      <c r="B21" s="13">
        <v>84046</v>
      </c>
      <c r="C21" s="13">
        <v>103913</v>
      </c>
      <c r="D21" s="13">
        <v>117114</v>
      </c>
      <c r="E21" s="13">
        <v>74461</v>
      </c>
      <c r="F21" s="13">
        <v>114050</v>
      </c>
      <c r="G21" s="13">
        <v>194826</v>
      </c>
      <c r="H21" s="13">
        <v>75876</v>
      </c>
      <c r="I21" s="13">
        <v>19317</v>
      </c>
      <c r="J21" s="13">
        <v>44207</v>
      </c>
      <c r="K21" s="11">
        <f t="shared" si="4"/>
        <v>827810</v>
      </c>
      <c r="L21" s="52"/>
    </row>
    <row r="22" spans="1:12" ht="17.25" customHeight="1">
      <c r="A22" s="12" t="s">
        <v>25</v>
      </c>
      <c r="B22" s="13">
        <v>70244</v>
      </c>
      <c r="C22" s="13">
        <v>69473</v>
      </c>
      <c r="D22" s="13">
        <v>79386</v>
      </c>
      <c r="E22" s="13">
        <v>52394</v>
      </c>
      <c r="F22" s="13">
        <v>84818</v>
      </c>
      <c r="G22" s="13">
        <v>175445</v>
      </c>
      <c r="H22" s="13">
        <v>55690</v>
      </c>
      <c r="I22" s="13">
        <v>10959</v>
      </c>
      <c r="J22" s="13">
        <v>32254</v>
      </c>
      <c r="K22" s="11">
        <f t="shared" si="4"/>
        <v>630663</v>
      </c>
      <c r="L22" s="52"/>
    </row>
    <row r="23" spans="1:11" ht="17.25" customHeight="1">
      <c r="A23" s="12" t="s">
        <v>26</v>
      </c>
      <c r="B23" s="13">
        <v>4974</v>
      </c>
      <c r="C23" s="13">
        <v>5942</v>
      </c>
      <c r="D23" s="13">
        <v>5045</v>
      </c>
      <c r="E23" s="13">
        <v>3720</v>
      </c>
      <c r="F23" s="13">
        <v>4824</v>
      </c>
      <c r="G23" s="13">
        <v>8539</v>
      </c>
      <c r="H23" s="13">
        <v>6281</v>
      </c>
      <c r="I23" s="13">
        <v>1127</v>
      </c>
      <c r="J23" s="13">
        <v>1667</v>
      </c>
      <c r="K23" s="11">
        <f t="shared" si="4"/>
        <v>42119</v>
      </c>
    </row>
    <row r="24" spans="1:11" ht="17.25" customHeight="1">
      <c r="A24" s="16" t="s">
        <v>27</v>
      </c>
      <c r="B24" s="13">
        <f>+B25+B26</f>
        <v>171372</v>
      </c>
      <c r="C24" s="13">
        <f aca="true" t="shared" si="7" ref="C24:J24">+C25+C26</f>
        <v>233513</v>
      </c>
      <c r="D24" s="13">
        <f t="shared" si="7"/>
        <v>243886</v>
      </c>
      <c r="E24" s="13">
        <f t="shared" si="7"/>
        <v>156268</v>
      </c>
      <c r="F24" s="13">
        <f t="shared" si="7"/>
        <v>194333</v>
      </c>
      <c r="G24" s="13">
        <f t="shared" si="7"/>
        <v>279274</v>
      </c>
      <c r="H24" s="13">
        <f t="shared" si="7"/>
        <v>134179</v>
      </c>
      <c r="I24" s="13">
        <f t="shared" si="7"/>
        <v>39603</v>
      </c>
      <c r="J24" s="13">
        <f t="shared" si="7"/>
        <v>110700</v>
      </c>
      <c r="K24" s="11">
        <f t="shared" si="4"/>
        <v>1563128</v>
      </c>
    </row>
    <row r="25" spans="1:12" ht="17.25" customHeight="1">
      <c r="A25" s="12" t="s">
        <v>131</v>
      </c>
      <c r="B25" s="13">
        <v>69336</v>
      </c>
      <c r="C25" s="13">
        <v>104328</v>
      </c>
      <c r="D25" s="13">
        <v>118093</v>
      </c>
      <c r="E25" s="13">
        <v>73896</v>
      </c>
      <c r="F25" s="13">
        <v>85982</v>
      </c>
      <c r="G25" s="13">
        <v>115406</v>
      </c>
      <c r="H25" s="13">
        <v>56261</v>
      </c>
      <c r="I25" s="13">
        <v>21306</v>
      </c>
      <c r="J25" s="13">
        <v>50576</v>
      </c>
      <c r="K25" s="11">
        <f t="shared" si="4"/>
        <v>695184</v>
      </c>
      <c r="L25" s="52"/>
    </row>
    <row r="26" spans="1:12" ht="17.25" customHeight="1">
      <c r="A26" s="12" t="s">
        <v>132</v>
      </c>
      <c r="B26" s="13">
        <v>102036</v>
      </c>
      <c r="C26" s="13">
        <v>129185</v>
      </c>
      <c r="D26" s="13">
        <v>125793</v>
      </c>
      <c r="E26" s="13">
        <v>82372</v>
      </c>
      <c r="F26" s="13">
        <v>108351</v>
      </c>
      <c r="G26" s="13">
        <v>163868</v>
      </c>
      <c r="H26" s="13">
        <v>77918</v>
      </c>
      <c r="I26" s="13">
        <v>18297</v>
      </c>
      <c r="J26" s="13">
        <v>60124</v>
      </c>
      <c r="K26" s="11">
        <f t="shared" si="4"/>
        <v>867944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9373</v>
      </c>
      <c r="I27" s="11">
        <v>0</v>
      </c>
      <c r="J27" s="11">
        <v>0</v>
      </c>
      <c r="K27" s="11">
        <f t="shared" si="4"/>
        <v>9373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4658.75</v>
      </c>
      <c r="I35" s="19">
        <v>0</v>
      </c>
      <c r="J35" s="19">
        <v>0</v>
      </c>
      <c r="K35" s="23">
        <f>SUM(B35:J35)</f>
        <v>4658.75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3693785.94</v>
      </c>
      <c r="C47" s="22">
        <f aca="true" t="shared" si="12" ref="C47:H47">+C48+C57</f>
        <v>5391838.83</v>
      </c>
      <c r="D47" s="22">
        <f t="shared" si="12"/>
        <v>6362548.33</v>
      </c>
      <c r="E47" s="22">
        <f t="shared" si="12"/>
        <v>3589720.83</v>
      </c>
      <c r="F47" s="22">
        <f t="shared" si="12"/>
        <v>4831903.38</v>
      </c>
      <c r="G47" s="22">
        <f t="shared" si="12"/>
        <v>6763345.85</v>
      </c>
      <c r="H47" s="22">
        <f t="shared" si="12"/>
        <v>3570086.53</v>
      </c>
      <c r="I47" s="22">
        <f>+I48+I57</f>
        <v>648122.1</v>
      </c>
      <c r="J47" s="22">
        <f>+J48+J57</f>
        <v>1041697.09</v>
      </c>
      <c r="K47" s="22">
        <f>SUM(B47:J47)</f>
        <v>35893048.88</v>
      </c>
    </row>
    <row r="48" spans="1:11" ht="17.25" customHeight="1">
      <c r="A48" s="16" t="s">
        <v>113</v>
      </c>
      <c r="B48" s="23">
        <f>SUM(B49:B56)</f>
        <v>3674876.6</v>
      </c>
      <c r="C48" s="23">
        <f aca="true" t="shared" si="13" ref="C48:J48">SUM(C49:C56)</f>
        <v>5368026.99</v>
      </c>
      <c r="D48" s="23">
        <f t="shared" si="13"/>
        <v>6336715.4</v>
      </c>
      <c r="E48" s="23">
        <f t="shared" si="13"/>
        <v>3567005.4</v>
      </c>
      <c r="F48" s="23">
        <f t="shared" si="13"/>
        <v>4808121.899999999</v>
      </c>
      <c r="G48" s="23">
        <f t="shared" si="13"/>
        <v>6733620.08</v>
      </c>
      <c r="H48" s="23">
        <f t="shared" si="13"/>
        <v>3549837.32</v>
      </c>
      <c r="I48" s="23">
        <f t="shared" si="13"/>
        <v>648122.1</v>
      </c>
      <c r="J48" s="23">
        <f t="shared" si="13"/>
        <v>1027676.25</v>
      </c>
      <c r="K48" s="23">
        <f aca="true" t="shared" si="14" ref="K48:K57">SUM(B48:J48)</f>
        <v>35714002.04</v>
      </c>
    </row>
    <row r="49" spans="1:11" ht="17.25" customHeight="1">
      <c r="A49" s="34" t="s">
        <v>44</v>
      </c>
      <c r="B49" s="23">
        <f aca="true" t="shared" si="15" ref="B49:H49">ROUND(B30*B7,2)</f>
        <v>1762475.26</v>
      </c>
      <c r="C49" s="23">
        <f t="shared" si="15"/>
        <v>2503195.91</v>
      </c>
      <c r="D49" s="23">
        <f t="shared" si="15"/>
        <v>2890585.61</v>
      </c>
      <c r="E49" s="23">
        <f t="shared" si="15"/>
        <v>1677933.77</v>
      </c>
      <c r="F49" s="23">
        <f t="shared" si="15"/>
        <v>2244447.05</v>
      </c>
      <c r="G49" s="23">
        <f t="shared" si="15"/>
        <v>3167396.93</v>
      </c>
      <c r="H49" s="23">
        <f t="shared" si="15"/>
        <v>1687985.98</v>
      </c>
      <c r="I49" s="23">
        <f>ROUND(I30*I7,2)</f>
        <v>647056.38</v>
      </c>
      <c r="J49" s="23">
        <f>ROUND(J30*J7,2)</f>
        <v>1025459.21</v>
      </c>
      <c r="K49" s="23">
        <f t="shared" si="14"/>
        <v>17606536.099999998</v>
      </c>
    </row>
    <row r="50" spans="1:11" ht="17.25" customHeight="1">
      <c r="A50" s="34" t="s">
        <v>45</v>
      </c>
      <c r="B50" s="19">
        <v>0</v>
      </c>
      <c r="C50" s="23">
        <f>ROUND(C31*C7,2)</f>
        <v>5564.06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5564.06</v>
      </c>
    </row>
    <row r="51" spans="1:11" ht="17.25" customHeight="1">
      <c r="A51" s="66" t="s">
        <v>106</v>
      </c>
      <c r="B51" s="67">
        <f aca="true" t="shared" si="16" ref="B51:H51">ROUND(B32*B7,2)</f>
        <v>-3044.88</v>
      </c>
      <c r="C51" s="67">
        <f t="shared" si="16"/>
        <v>-3954.62</v>
      </c>
      <c r="D51" s="67">
        <f t="shared" si="16"/>
        <v>-4129.88</v>
      </c>
      <c r="E51" s="67">
        <f t="shared" si="16"/>
        <v>-2582.3</v>
      </c>
      <c r="F51" s="67">
        <f t="shared" si="16"/>
        <v>-3581.24</v>
      </c>
      <c r="G51" s="67">
        <f t="shared" si="16"/>
        <v>-4969.97</v>
      </c>
      <c r="H51" s="67">
        <f t="shared" si="16"/>
        <v>-2724.37</v>
      </c>
      <c r="I51" s="19">
        <v>0</v>
      </c>
      <c r="J51" s="19">
        <v>0</v>
      </c>
      <c r="K51" s="67">
        <f>SUM(B51:J51)</f>
        <v>-24987.26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4658.75</v>
      </c>
      <c r="I53" s="31">
        <f>+I35</f>
        <v>0</v>
      </c>
      <c r="J53" s="31">
        <f>+J35</f>
        <v>0</v>
      </c>
      <c r="K53" s="23">
        <f t="shared" si="14"/>
        <v>4658.75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f t="shared" si="14"/>
        <v>18082824.43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-2200034.2</v>
      </c>
      <c r="C61" s="35">
        <f t="shared" si="17"/>
        <v>-3002552.44</v>
      </c>
      <c r="D61" s="35">
        <f t="shared" si="17"/>
        <v>-3607719.51</v>
      </c>
      <c r="E61" s="35">
        <f t="shared" si="17"/>
        <v>-2231818.66</v>
      </c>
      <c r="F61" s="35">
        <f t="shared" si="17"/>
        <v>-2901735.6599999997</v>
      </c>
      <c r="G61" s="35">
        <f t="shared" si="17"/>
        <v>-3854789.1399999997</v>
      </c>
      <c r="H61" s="35">
        <f t="shared" si="17"/>
        <v>-2002772.0899999999</v>
      </c>
      <c r="I61" s="35">
        <f t="shared" si="17"/>
        <v>-96661.38</v>
      </c>
      <c r="J61" s="35">
        <f t="shared" si="17"/>
        <v>-67953.5</v>
      </c>
      <c r="K61" s="35">
        <f>SUM(B61:J61)</f>
        <v>-19966036.58</v>
      </c>
    </row>
    <row r="62" spans="1:11" ht="18.75" customHeight="1">
      <c r="A62" s="16" t="s">
        <v>75</v>
      </c>
      <c r="B62" s="35">
        <f aca="true" t="shared" si="18" ref="B62:J62">B63+B64+B65+B66+B67+B68</f>
        <v>-311670.25</v>
      </c>
      <c r="C62" s="35">
        <f t="shared" si="18"/>
        <v>-180058.56</v>
      </c>
      <c r="D62" s="35">
        <f t="shared" si="18"/>
        <v>-210739.8</v>
      </c>
      <c r="E62" s="35">
        <f t="shared" si="18"/>
        <v>-366711.31</v>
      </c>
      <c r="F62" s="35">
        <f t="shared" si="18"/>
        <v>-370469.94</v>
      </c>
      <c r="G62" s="35">
        <f t="shared" si="18"/>
        <v>-331589.83</v>
      </c>
      <c r="H62" s="35">
        <f t="shared" si="18"/>
        <v>-168659.2</v>
      </c>
      <c r="I62" s="35">
        <f t="shared" si="18"/>
        <v>-29100.4</v>
      </c>
      <c r="J62" s="35">
        <f t="shared" si="18"/>
        <v>-57057</v>
      </c>
      <c r="K62" s="35">
        <f aca="true" t="shared" si="19" ref="K62:K91">SUM(B62:J62)</f>
        <v>-2026056.2899999998</v>
      </c>
    </row>
    <row r="63" spans="1:11" ht="18.75" customHeight="1">
      <c r="A63" s="12" t="s">
        <v>76</v>
      </c>
      <c r="B63" s="35">
        <f>-ROUND(B9*$D$3,2)</f>
        <v>-132247.6</v>
      </c>
      <c r="C63" s="35">
        <f aca="true" t="shared" si="20" ref="C63:J63">-ROUND(C9*$D$3,2)</f>
        <v>-177802</v>
      </c>
      <c r="D63" s="35">
        <f t="shared" si="20"/>
        <v>-151620</v>
      </c>
      <c r="E63" s="35">
        <f t="shared" si="20"/>
        <v>-121527.8</v>
      </c>
      <c r="F63" s="35">
        <f t="shared" si="20"/>
        <v>-138681</v>
      </c>
      <c r="G63" s="35">
        <f t="shared" si="20"/>
        <v>-178246.6</v>
      </c>
      <c r="H63" s="35">
        <f t="shared" si="20"/>
        <v>-168659.2</v>
      </c>
      <c r="I63" s="35">
        <f t="shared" si="20"/>
        <v>-29100.4</v>
      </c>
      <c r="J63" s="35">
        <f t="shared" si="20"/>
        <v>-57057</v>
      </c>
      <c r="K63" s="35">
        <f t="shared" si="19"/>
        <v>-1154941.5999999999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-2314.2</v>
      </c>
      <c r="C65" s="35">
        <v>-163.4</v>
      </c>
      <c r="D65" s="35">
        <v>-615.6</v>
      </c>
      <c r="E65" s="35">
        <v>-3002</v>
      </c>
      <c r="F65" s="35">
        <v>-1603.6</v>
      </c>
      <c r="G65" s="35">
        <v>-1679.6</v>
      </c>
      <c r="H65" s="19">
        <v>0</v>
      </c>
      <c r="I65" s="19">
        <v>0</v>
      </c>
      <c r="J65" s="19">
        <v>0</v>
      </c>
      <c r="K65" s="35">
        <f t="shared" si="19"/>
        <v>-9378.4</v>
      </c>
    </row>
    <row r="66" spans="1:11" ht="18.75" customHeight="1">
      <c r="A66" s="12" t="s">
        <v>107</v>
      </c>
      <c r="B66" s="35">
        <v>-2280</v>
      </c>
      <c r="C66" s="35">
        <v>0</v>
      </c>
      <c r="D66" s="35">
        <v>-611.8</v>
      </c>
      <c r="E66" s="35">
        <v>-478.8</v>
      </c>
      <c r="F66" s="35">
        <v>-292.6</v>
      </c>
      <c r="G66" s="35">
        <v>-691.6</v>
      </c>
      <c r="H66" s="19">
        <v>0</v>
      </c>
      <c r="I66" s="19">
        <v>0</v>
      </c>
      <c r="J66" s="19">
        <v>0</v>
      </c>
      <c r="K66" s="35">
        <f t="shared" si="19"/>
        <v>-4354.8</v>
      </c>
    </row>
    <row r="67" spans="1:11" ht="18.75" customHeight="1">
      <c r="A67" s="12" t="s">
        <v>53</v>
      </c>
      <c r="B67" s="35">
        <v>-174828.45</v>
      </c>
      <c r="C67" s="35">
        <v>-2093.16</v>
      </c>
      <c r="D67" s="35">
        <v>-57892.4</v>
      </c>
      <c r="E67" s="35">
        <v>-241702.71</v>
      </c>
      <c r="F67" s="35">
        <v>-229892.74</v>
      </c>
      <c r="G67" s="35">
        <v>-150972.03</v>
      </c>
      <c r="H67" s="19">
        <v>0</v>
      </c>
      <c r="I67" s="19">
        <v>0</v>
      </c>
      <c r="J67" s="19">
        <v>0</v>
      </c>
      <c r="K67" s="35">
        <f t="shared" si="19"/>
        <v>-857381.49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-1888363.95</v>
      </c>
      <c r="C69" s="67">
        <f t="shared" si="21"/>
        <v>-2822493.88</v>
      </c>
      <c r="D69" s="67">
        <f t="shared" si="21"/>
        <v>-3396979.71</v>
      </c>
      <c r="E69" s="67">
        <f t="shared" si="21"/>
        <v>-1865107.35</v>
      </c>
      <c r="F69" s="67">
        <f t="shared" si="21"/>
        <v>-2531265.7199999997</v>
      </c>
      <c r="G69" s="67">
        <f t="shared" si="21"/>
        <v>-3523199.3099999996</v>
      </c>
      <c r="H69" s="67">
        <f t="shared" si="21"/>
        <v>-1834112.89</v>
      </c>
      <c r="I69" s="67">
        <f t="shared" si="21"/>
        <v>-67560.98000000001</v>
      </c>
      <c r="J69" s="67">
        <f t="shared" si="21"/>
        <v>-10896.5</v>
      </c>
      <c r="K69" s="67">
        <f t="shared" si="19"/>
        <v>-17939980.29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67">
        <v>-76291.93</v>
      </c>
      <c r="C95" s="67">
        <v>-114055.35</v>
      </c>
      <c r="D95" s="67">
        <v>-137462.61</v>
      </c>
      <c r="E95" s="67">
        <v>-75368.05</v>
      </c>
      <c r="F95" s="67">
        <v>-102261.5</v>
      </c>
      <c r="G95" s="67">
        <v>-142248</v>
      </c>
      <c r="H95" s="67">
        <v>-74090.51</v>
      </c>
      <c r="I95" s="19">
        <v>0</v>
      </c>
      <c r="J95" s="19">
        <v>0</v>
      </c>
      <c r="K95" s="67">
        <f>SUM(B95:J95)</f>
        <v>-721777.95</v>
      </c>
      <c r="L95" s="55"/>
    </row>
    <row r="96" spans="1:12" ht="18.75" customHeight="1">
      <c r="A96" s="12" t="s">
        <v>116</v>
      </c>
      <c r="B96" s="67">
        <v>-1796835.52</v>
      </c>
      <c r="C96" s="67">
        <v>-2686243.61</v>
      </c>
      <c r="D96" s="67">
        <v>-3237533.82</v>
      </c>
      <c r="E96" s="67">
        <v>-1775076.3</v>
      </c>
      <c r="F96" s="67">
        <v>-2408473.57</v>
      </c>
      <c r="G96" s="67">
        <v>-3350239.78</v>
      </c>
      <c r="H96" s="67">
        <v>-1744987.38</v>
      </c>
      <c r="I96" s="19">
        <v>0</v>
      </c>
      <c r="J96" s="19">
        <v>0</v>
      </c>
      <c r="K96" s="67">
        <f>SUM(B96:J96)</f>
        <v>-16999389.98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1493751.7400000002</v>
      </c>
      <c r="C104" s="24">
        <f t="shared" si="22"/>
        <v>2389286.3900000006</v>
      </c>
      <c r="D104" s="24">
        <f t="shared" si="22"/>
        <v>2754828.8200000008</v>
      </c>
      <c r="E104" s="24">
        <f t="shared" si="22"/>
        <v>1357902.1699999997</v>
      </c>
      <c r="F104" s="24">
        <f t="shared" si="22"/>
        <v>1930167.7199999993</v>
      </c>
      <c r="G104" s="24">
        <f t="shared" si="22"/>
        <v>2908556.7100000004</v>
      </c>
      <c r="H104" s="24">
        <f t="shared" si="22"/>
        <v>1567314.4399999997</v>
      </c>
      <c r="I104" s="24">
        <f>+I105+I106</f>
        <v>551460.72</v>
      </c>
      <c r="J104" s="24">
        <f>+J105+J106</f>
        <v>973743.59</v>
      </c>
      <c r="K104" s="48">
        <f>SUM(B104:J104)</f>
        <v>15927012.3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1474842.4000000001</v>
      </c>
      <c r="C105" s="24">
        <f t="shared" si="23"/>
        <v>2365474.5500000007</v>
      </c>
      <c r="D105" s="24">
        <f t="shared" si="23"/>
        <v>2728995.8900000006</v>
      </c>
      <c r="E105" s="24">
        <f t="shared" si="23"/>
        <v>1335186.7399999998</v>
      </c>
      <c r="F105" s="24">
        <f t="shared" si="23"/>
        <v>1906386.2399999993</v>
      </c>
      <c r="G105" s="24">
        <f t="shared" si="23"/>
        <v>2878830.9400000004</v>
      </c>
      <c r="H105" s="24">
        <f t="shared" si="23"/>
        <v>1547065.2299999997</v>
      </c>
      <c r="I105" s="24">
        <f t="shared" si="23"/>
        <v>551460.72</v>
      </c>
      <c r="J105" s="24">
        <f t="shared" si="23"/>
        <v>959722.75</v>
      </c>
      <c r="K105" s="48">
        <f>SUM(B105:J105)</f>
        <v>15747965.460000003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15927012.3</v>
      </c>
      <c r="L112" s="54"/>
    </row>
    <row r="113" spans="1:11" ht="18.75" customHeight="1">
      <c r="A113" s="26" t="s">
        <v>71</v>
      </c>
      <c r="B113" s="27">
        <v>191306.1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191306.1</v>
      </c>
    </row>
    <row r="114" spans="1:11" ht="18.75" customHeight="1">
      <c r="A114" s="26" t="s">
        <v>72</v>
      </c>
      <c r="B114" s="27">
        <v>1302445.65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1302445.65</v>
      </c>
    </row>
    <row r="115" spans="1:11" ht="18.75" customHeight="1">
      <c r="A115" s="26" t="s">
        <v>73</v>
      </c>
      <c r="B115" s="40">
        <v>0</v>
      </c>
      <c r="C115" s="27">
        <f>+C104</f>
        <v>2389286.3900000006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2389286.3900000006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2754828.8200000008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2754828.8200000008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1357902.1699999997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1357902.1699999997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402094.31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402094.31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745897.66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745897.66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87679.24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87679.24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694496.51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694496.51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856798.78</v>
      </c>
      <c r="H122" s="40">
        <v>0</v>
      </c>
      <c r="I122" s="40">
        <v>0</v>
      </c>
      <c r="J122" s="40">
        <v>0</v>
      </c>
      <c r="K122" s="41">
        <f t="shared" si="25"/>
        <v>856798.78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66893.88</v>
      </c>
      <c r="H123" s="40">
        <v>0</v>
      </c>
      <c r="I123" s="40">
        <v>0</v>
      </c>
      <c r="J123" s="40">
        <v>0</v>
      </c>
      <c r="K123" s="41">
        <f t="shared" si="25"/>
        <v>66893.88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429712.35</v>
      </c>
      <c r="H124" s="40">
        <v>0</v>
      </c>
      <c r="I124" s="40">
        <v>0</v>
      </c>
      <c r="J124" s="40">
        <v>0</v>
      </c>
      <c r="K124" s="41">
        <f t="shared" si="25"/>
        <v>429712.35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413692.85</v>
      </c>
      <c r="H125" s="40">
        <v>0</v>
      </c>
      <c r="I125" s="40">
        <v>0</v>
      </c>
      <c r="J125" s="40">
        <v>0</v>
      </c>
      <c r="K125" s="41">
        <f t="shared" si="25"/>
        <v>413692.85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1141458.86</v>
      </c>
      <c r="H126" s="40">
        <v>0</v>
      </c>
      <c r="I126" s="40">
        <v>0</v>
      </c>
      <c r="J126" s="40">
        <v>0</v>
      </c>
      <c r="K126" s="41">
        <f t="shared" si="25"/>
        <v>1141458.86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567301.39</v>
      </c>
      <c r="I127" s="40">
        <v>0</v>
      </c>
      <c r="J127" s="40">
        <v>0</v>
      </c>
      <c r="K127" s="41">
        <f t="shared" si="25"/>
        <v>567301.39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1000013.03</v>
      </c>
      <c r="I128" s="40">
        <v>0</v>
      </c>
      <c r="J128" s="40">
        <v>0</v>
      </c>
      <c r="K128" s="41">
        <f t="shared" si="25"/>
        <v>1000013.03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551460.72</v>
      </c>
      <c r="J129" s="40">
        <v>0</v>
      </c>
      <c r="K129" s="41">
        <f t="shared" si="25"/>
        <v>551460.72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973743.59</v>
      </c>
      <c r="K130" s="44">
        <f t="shared" si="25"/>
        <v>973743.59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2016-10-31T18:55:08Z</dcterms:modified>
  <cp:category/>
  <cp:version/>
  <cp:contentType/>
  <cp:contentStatus/>
</cp:coreProperties>
</file>