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<sst xmlns="http://schemas.openxmlformats.org/spreadsheetml/2006/main" count="136" uniqueCount="136">
  <si>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</si>
  <si>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</si>
  <si>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</si>
  <si>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</si>
  <si>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</si>
  <si>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</si>
  <si>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</si>
  <si>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</si>
  <si>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</si>
  <si>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</si>
  <si>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</si>
  <si>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</si>
  <si>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</si>
  <si>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</si>
  <si>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</si>
  <si>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</si>
  <si>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</si>
  <si>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</si>
  <si>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</si>
  <si>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</si>
  <si>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</si>
  <si>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</si>
  <si>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</si>
  <si>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</si>
  <si>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</si>
  <si>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</si>
  <si>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</si>
  <si>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</si>
  <si>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</si>
  <si>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</si>
  <si>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</si>
  <si>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</si>
  <si>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</si>
  <si>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</si>
  <si>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</si>
  <si>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</si>
  <si>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</si>
  <si>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</si>
  <si>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</si>
  <si>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</si>
  <si>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</si>
  <si>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</si>
  <si>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</si>
  <si>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</si>
  <si>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</si>
  <si>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</si>
  <si>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</si>
  <si>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</si>
  <si>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</si>
  <si>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</si>
  <si>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</si>
  <si>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</si>
  <si>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</si>
  <si>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</si>
  <si>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</si>
  <si>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</si>
  <si>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</si>
  <si>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</si>
  <si>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</si>
  <si>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</si>
  <si>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</si>
  <si>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</si>
  <si>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</si>
  <si>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</si>
  <si>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</si>
  <si>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</si>
  <si>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</si>
  <si>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</si>
  <si>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</si>
  <si>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</si>
  <si>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</si>
  <si>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</si>
  <si>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</si>
  <si>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</si>
  <si>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</si>
  <si>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</si>
  <si>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</si>
  <si>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</si>
  <si>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</si>
  <si>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</si>
  <si>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</si>
  <si>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</si>
  <si>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</si>
  <si>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</si>
  <si>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</si>
  <si>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</si>
  <si>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</si>
  <si>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</si>
  <si>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</si>
  <si>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</si>
  <si>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</si>
  <si>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</si>
  <si>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</si>
  <si>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</si>
  <si>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</si>
  <si>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</si>
  <si>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</si>
  <si>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</si>
  <si>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</si>
  <si>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</si>
  <si>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</si>
  <si>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</si>
  <si>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</si>
  <si>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</si>
  <si>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</si>
  <si>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</si>
  <si>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</si>
  <si>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</si>
  <si>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</si>
  <si>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</si>
  <si>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</si>
  <si>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</si>
  <si>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</si>
  <si>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</si>
  <si>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</si>
  <si>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</si>
  <si>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</si>
  <si>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</si>
  <si>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</si>
  <si>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</si>
  <si>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</si>
  <si>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</si>
  <si>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</si>
  <si>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</si>
  <si>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</si>
  <si>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</si>
  <si>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</si>
  <si>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</si>
  <si>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</si>
  <si>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</si>
  <si>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</si>
  <si>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</si>
  <si>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18/10/16 - VENCIMENTO 31/10/16</t>
  </si>
  <si>
    <t>6.3. Revisão de Remuneração pelo Transporte Coletivo ¹</t>
  </si>
  <si>
    <t>¹ Rede da madrugada de setembro/16.</t>
  </si>
  <si>
    <t xml:space="preserve">  Passageiros transportados, processados pelo sistema de bilhetagem eletrônica, referentes ao mês de setembro/16 (102.725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</si>
</sst>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B92">
      <selection activeCell="K101" sqref="K10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630344</v>
      </c>
      <c r="C7" s="9">
        <f t="shared" si="0"/>
        <v>794312</v>
      </c>
      <c r="D7" s="9">
        <f t="shared" si="0"/>
        <v>825264</v>
      </c>
      <c r="E7" s="9">
        <f t="shared" si="0"/>
        <v>560306</v>
      </c>
      <c r="F7" s="9">
        <f t="shared" si="0"/>
        <v>753628</v>
      </c>
      <c r="G7" s="9">
        <f t="shared" si="0"/>
        <v>1255871</v>
      </c>
      <c r="H7" s="9">
        <f t="shared" si="0"/>
        <v>577739</v>
      </c>
      <c r="I7" s="9">
        <f t="shared" si="0"/>
        <v>129098</v>
      </c>
      <c r="J7" s="9">
        <f t="shared" si="0"/>
        <v>335671</v>
      </c>
      <c r="K7" s="9">
        <f t="shared" si="0"/>
        <v>5862233</v>
      </c>
      <c r="L7" s="52"/>
    </row>
    <row r="8" spans="1:11" ht="17.25" customHeight="1">
      <c r="A8" s="10" t="s">
        <v>99</v>
      </c>
      <c r="B8" s="11">
        <f>B9+B12+B16</f>
        <v>301273</v>
      </c>
      <c r="C8" s="11">
        <f aca="true" t="shared" si="1" ref="C8:J8">C9+C12+C16</f>
        <v>388775</v>
      </c>
      <c r="D8" s="11">
        <f t="shared" si="1"/>
        <v>380498</v>
      </c>
      <c r="E8" s="11">
        <f t="shared" si="1"/>
        <v>277270</v>
      </c>
      <c r="F8" s="11">
        <f t="shared" si="1"/>
        <v>360594</v>
      </c>
      <c r="G8" s="11">
        <f t="shared" si="1"/>
        <v>606976</v>
      </c>
      <c r="H8" s="11">
        <f t="shared" si="1"/>
        <v>302152</v>
      </c>
      <c r="I8" s="11">
        <f t="shared" si="1"/>
        <v>57451</v>
      </c>
      <c r="J8" s="11">
        <f t="shared" si="1"/>
        <v>150488</v>
      </c>
      <c r="K8" s="11">
        <f>SUM(B8:J8)</f>
        <v>2825477</v>
      </c>
    </row>
    <row r="9" spans="1:11" ht="17.25" customHeight="1">
      <c r="A9" s="15" t="s">
        <v>17</v>
      </c>
      <c r="B9" s="13">
        <f>+B10+B11</f>
        <v>34533</v>
      </c>
      <c r="C9" s="13">
        <f aca="true" t="shared" si="2" ref="C9:J9">+C10+C11</f>
        <v>47138</v>
      </c>
      <c r="D9" s="13">
        <f t="shared" si="2"/>
        <v>40768</v>
      </c>
      <c r="E9" s="13">
        <f t="shared" si="2"/>
        <v>32368</v>
      </c>
      <c r="F9" s="13">
        <f t="shared" si="2"/>
        <v>36379</v>
      </c>
      <c r="G9" s="13">
        <f t="shared" si="2"/>
        <v>47088</v>
      </c>
      <c r="H9" s="13">
        <f t="shared" si="2"/>
        <v>43480</v>
      </c>
      <c r="I9" s="13">
        <f t="shared" si="2"/>
        <v>7824</v>
      </c>
      <c r="J9" s="13">
        <f t="shared" si="2"/>
        <v>15064</v>
      </c>
      <c r="K9" s="11">
        <f>SUM(B9:J9)</f>
        <v>304642</v>
      </c>
    </row>
    <row r="10" spans="1:11" ht="17.25" customHeight="1">
      <c r="A10" s="29" t="s">
        <v>18</v>
      </c>
      <c r="B10" s="13">
        <v>34533</v>
      </c>
      <c r="C10" s="13">
        <v>47138</v>
      </c>
      <c r="D10" s="13">
        <v>40768</v>
      </c>
      <c r="E10" s="13">
        <v>32368</v>
      </c>
      <c r="F10" s="13">
        <v>36379</v>
      </c>
      <c r="G10" s="13">
        <v>47088</v>
      </c>
      <c r="H10" s="13">
        <v>43480</v>
      </c>
      <c r="I10" s="13">
        <v>7824</v>
      </c>
      <c r="J10" s="13">
        <v>15064</v>
      </c>
      <c r="K10" s="11">
        <f>SUM(B10:J10)</f>
        <v>304642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222894</v>
      </c>
      <c r="C12" s="17">
        <f t="shared" si="3"/>
        <v>288679</v>
      </c>
      <c r="D12" s="17">
        <f t="shared" si="3"/>
        <v>286275</v>
      </c>
      <c r="E12" s="17">
        <f t="shared" si="3"/>
        <v>206563</v>
      </c>
      <c r="F12" s="17">
        <f t="shared" si="3"/>
        <v>265032</v>
      </c>
      <c r="G12" s="17">
        <f t="shared" si="3"/>
        <v>455084</v>
      </c>
      <c r="H12" s="17">
        <f t="shared" si="3"/>
        <v>219940</v>
      </c>
      <c r="I12" s="17">
        <f t="shared" si="3"/>
        <v>40965</v>
      </c>
      <c r="J12" s="17">
        <f t="shared" si="3"/>
        <v>113426</v>
      </c>
      <c r="K12" s="11">
        <f aca="true" t="shared" si="4" ref="K12:K27">SUM(B12:J12)</f>
        <v>2098858</v>
      </c>
    </row>
    <row r="13" spans="1:13" ht="17.25" customHeight="1">
      <c r="A13" s="14" t="s">
        <v>20</v>
      </c>
      <c r="B13" s="13">
        <v>104730</v>
      </c>
      <c r="C13" s="13">
        <v>144968</v>
      </c>
      <c r="D13" s="13">
        <v>147787</v>
      </c>
      <c r="E13" s="13">
        <v>103189</v>
      </c>
      <c r="F13" s="13">
        <v>131359</v>
      </c>
      <c r="G13" s="13">
        <v>211784</v>
      </c>
      <c r="H13" s="13">
        <v>99526</v>
      </c>
      <c r="I13" s="13">
        <v>22515</v>
      </c>
      <c r="J13" s="13">
        <v>58258</v>
      </c>
      <c r="K13" s="11">
        <f t="shared" si="4"/>
        <v>1024116</v>
      </c>
      <c r="L13" s="52"/>
      <c r="M13" s="53"/>
    </row>
    <row r="14" spans="1:12" ht="17.25" customHeight="1">
      <c r="A14" s="14" t="s">
        <v>21</v>
      </c>
      <c r="B14" s="13">
        <v>107064</v>
      </c>
      <c r="C14" s="13">
        <v>128130</v>
      </c>
      <c r="D14" s="13">
        <v>126790</v>
      </c>
      <c r="E14" s="13">
        <v>92846</v>
      </c>
      <c r="F14" s="13">
        <v>123042</v>
      </c>
      <c r="G14" s="13">
        <v>226262</v>
      </c>
      <c r="H14" s="13">
        <v>104596</v>
      </c>
      <c r="I14" s="13">
        <v>15611</v>
      </c>
      <c r="J14" s="13">
        <v>51402</v>
      </c>
      <c r="K14" s="11">
        <f t="shared" si="4"/>
        <v>975743</v>
      </c>
      <c r="L14" s="52"/>
    </row>
    <row r="15" spans="1:11" ht="17.25" customHeight="1">
      <c r="A15" s="14" t="s">
        <v>22</v>
      </c>
      <c r="B15" s="13">
        <v>11100</v>
      </c>
      <c r="C15" s="13">
        <v>15581</v>
      </c>
      <c r="D15" s="13">
        <v>11698</v>
      </c>
      <c r="E15" s="13">
        <v>10528</v>
      </c>
      <c r="F15" s="13">
        <v>10631</v>
      </c>
      <c r="G15" s="13">
        <v>17038</v>
      </c>
      <c r="H15" s="13">
        <v>15818</v>
      </c>
      <c r="I15" s="13">
        <v>2839</v>
      </c>
      <c r="J15" s="13">
        <v>3766</v>
      </c>
      <c r="K15" s="11">
        <f t="shared" si="4"/>
        <v>98999</v>
      </c>
    </row>
    <row r="16" spans="1:11" ht="17.25" customHeight="1">
      <c r="A16" s="15" t="s">
        <v>95</v>
      </c>
      <c r="B16" s="13">
        <f>B17+B18+B19</f>
        <v>43846</v>
      </c>
      <c r="C16" s="13">
        <f aca="true" t="shared" si="5" ref="C16:J16">C17+C18+C19</f>
        <v>52958</v>
      </c>
      <c r="D16" s="13">
        <f t="shared" si="5"/>
        <v>53455</v>
      </c>
      <c r="E16" s="13">
        <f t="shared" si="5"/>
        <v>38339</v>
      </c>
      <c r="F16" s="13">
        <f t="shared" si="5"/>
        <v>59183</v>
      </c>
      <c r="G16" s="13">
        <f t="shared" si="5"/>
        <v>104804</v>
      </c>
      <c r="H16" s="13">
        <f t="shared" si="5"/>
        <v>38732</v>
      </c>
      <c r="I16" s="13">
        <f t="shared" si="5"/>
        <v>8662</v>
      </c>
      <c r="J16" s="13">
        <f t="shared" si="5"/>
        <v>21998</v>
      </c>
      <c r="K16" s="11">
        <f t="shared" si="4"/>
        <v>421977</v>
      </c>
    </row>
    <row r="17" spans="1:11" ht="17.25" customHeight="1">
      <c r="A17" s="14" t="s">
        <v>96</v>
      </c>
      <c r="B17" s="13">
        <v>24726</v>
      </c>
      <c r="C17" s="13">
        <v>32166</v>
      </c>
      <c r="D17" s="13">
        <v>30888</v>
      </c>
      <c r="E17" s="13">
        <v>22190</v>
      </c>
      <c r="F17" s="13">
        <v>34627</v>
      </c>
      <c r="G17" s="13">
        <v>58726</v>
      </c>
      <c r="H17" s="13">
        <v>23668</v>
      </c>
      <c r="I17" s="13">
        <v>5309</v>
      </c>
      <c r="J17" s="13">
        <v>12518</v>
      </c>
      <c r="K17" s="11">
        <f t="shared" si="4"/>
        <v>244818</v>
      </c>
    </row>
    <row r="18" spans="1:11" ht="17.25" customHeight="1">
      <c r="A18" s="14" t="s">
        <v>97</v>
      </c>
      <c r="B18" s="13">
        <v>16854</v>
      </c>
      <c r="C18" s="13">
        <v>17527</v>
      </c>
      <c r="D18" s="13">
        <v>20463</v>
      </c>
      <c r="E18" s="13">
        <v>14201</v>
      </c>
      <c r="F18" s="13">
        <v>22280</v>
      </c>
      <c r="G18" s="13">
        <v>42446</v>
      </c>
      <c r="H18" s="13">
        <v>12268</v>
      </c>
      <c r="I18" s="13">
        <v>2825</v>
      </c>
      <c r="J18" s="13">
        <v>8603</v>
      </c>
      <c r="K18" s="11">
        <f t="shared" si="4"/>
        <v>157467</v>
      </c>
    </row>
    <row r="19" spans="1:11" ht="17.25" customHeight="1">
      <c r="A19" s="14" t="s">
        <v>98</v>
      </c>
      <c r="B19" s="13">
        <v>2266</v>
      </c>
      <c r="C19" s="13">
        <v>3265</v>
      </c>
      <c r="D19" s="13">
        <v>2104</v>
      </c>
      <c r="E19" s="13">
        <v>1948</v>
      </c>
      <c r="F19" s="13">
        <v>2276</v>
      </c>
      <c r="G19" s="13">
        <v>3632</v>
      </c>
      <c r="H19" s="13">
        <v>2796</v>
      </c>
      <c r="I19" s="13">
        <v>528</v>
      </c>
      <c r="J19" s="13">
        <v>877</v>
      </c>
      <c r="K19" s="11">
        <f t="shared" si="4"/>
        <v>19692</v>
      </c>
    </row>
    <row r="20" spans="1:11" ht="17.25" customHeight="1">
      <c r="A20" s="16" t="s">
        <v>23</v>
      </c>
      <c r="B20" s="11">
        <f>+B21+B22+B23</f>
        <v>158493</v>
      </c>
      <c r="C20" s="11">
        <f aca="true" t="shared" si="6" ref="C20:J20">+C21+C22+C23</f>
        <v>176650</v>
      </c>
      <c r="D20" s="11">
        <f t="shared" si="6"/>
        <v>201273</v>
      </c>
      <c r="E20" s="11">
        <f t="shared" si="6"/>
        <v>129493</v>
      </c>
      <c r="F20" s="11">
        <f t="shared" si="6"/>
        <v>201583</v>
      </c>
      <c r="G20" s="11">
        <f t="shared" si="6"/>
        <v>373743</v>
      </c>
      <c r="H20" s="11">
        <f t="shared" si="6"/>
        <v>135405</v>
      </c>
      <c r="I20" s="11">
        <f t="shared" si="6"/>
        <v>31821</v>
      </c>
      <c r="J20" s="11">
        <f t="shared" si="6"/>
        <v>76483</v>
      </c>
      <c r="K20" s="11">
        <f t="shared" si="4"/>
        <v>1484944</v>
      </c>
    </row>
    <row r="21" spans="1:12" ht="17.25" customHeight="1">
      <c r="A21" s="12" t="s">
        <v>24</v>
      </c>
      <c r="B21" s="13">
        <v>83612</v>
      </c>
      <c r="C21" s="13">
        <v>101818</v>
      </c>
      <c r="D21" s="13">
        <v>116935</v>
      </c>
      <c r="E21" s="13">
        <v>73849</v>
      </c>
      <c r="F21" s="13">
        <v>112343</v>
      </c>
      <c r="G21" s="13">
        <v>191808</v>
      </c>
      <c r="H21" s="13">
        <v>74747</v>
      </c>
      <c r="I21" s="13">
        <v>19433</v>
      </c>
      <c r="J21" s="13">
        <v>43346</v>
      </c>
      <c r="K21" s="11">
        <f t="shared" si="4"/>
        <v>817891</v>
      </c>
      <c r="L21" s="52"/>
    </row>
    <row r="22" spans="1:12" ht="17.25" customHeight="1">
      <c r="A22" s="12" t="s">
        <v>25</v>
      </c>
      <c r="B22" s="13">
        <v>70096</v>
      </c>
      <c r="C22" s="13">
        <v>69031</v>
      </c>
      <c r="D22" s="13">
        <v>79279</v>
      </c>
      <c r="E22" s="13">
        <v>52053</v>
      </c>
      <c r="F22" s="13">
        <v>84592</v>
      </c>
      <c r="G22" s="13">
        <v>173576</v>
      </c>
      <c r="H22" s="13">
        <v>55035</v>
      </c>
      <c r="I22" s="13">
        <v>11324</v>
      </c>
      <c r="J22" s="13">
        <v>31421</v>
      </c>
      <c r="K22" s="11">
        <f t="shared" si="4"/>
        <v>626407</v>
      </c>
      <c r="L22" s="52"/>
    </row>
    <row r="23" spans="1:11" ht="17.25" customHeight="1">
      <c r="A23" s="12" t="s">
        <v>26</v>
      </c>
      <c r="B23" s="13">
        <v>4785</v>
      </c>
      <c r="C23" s="13">
        <v>5801</v>
      </c>
      <c r="D23" s="13">
        <v>5059</v>
      </c>
      <c r="E23" s="13">
        <v>3591</v>
      </c>
      <c r="F23" s="13">
        <v>4648</v>
      </c>
      <c r="G23" s="13">
        <v>8359</v>
      </c>
      <c r="H23" s="13">
        <v>5623</v>
      </c>
      <c r="I23" s="13">
        <v>1064</v>
      </c>
      <c r="J23" s="13">
        <v>1716</v>
      </c>
      <c r="K23" s="11">
        <f t="shared" si="4"/>
        <v>40646</v>
      </c>
    </row>
    <row r="24" spans="1:11" ht="17.25" customHeight="1">
      <c r="A24" s="16" t="s">
        <v>27</v>
      </c>
      <c r="B24" s="13">
        <f>+B25+B26</f>
        <v>170578</v>
      </c>
      <c r="C24" s="13">
        <f aca="true" t="shared" si="7" ref="C24:J24">+C25+C26</f>
        <v>228887</v>
      </c>
      <c r="D24" s="13">
        <f t="shared" si="7"/>
        <v>243493</v>
      </c>
      <c r="E24" s="13">
        <f t="shared" si="7"/>
        <v>153543</v>
      </c>
      <c r="F24" s="13">
        <f t="shared" si="7"/>
        <v>191451</v>
      </c>
      <c r="G24" s="13">
        <f t="shared" si="7"/>
        <v>275152</v>
      </c>
      <c r="H24" s="13">
        <f t="shared" si="7"/>
        <v>130979</v>
      </c>
      <c r="I24" s="13">
        <f t="shared" si="7"/>
        <v>39826</v>
      </c>
      <c r="J24" s="13">
        <f t="shared" si="7"/>
        <v>108700</v>
      </c>
      <c r="K24" s="11">
        <f t="shared" si="4"/>
        <v>1542609</v>
      </c>
    </row>
    <row r="25" spans="1:12" ht="17.25" customHeight="1">
      <c r="A25" s="12" t="s">
        <v>130</v>
      </c>
      <c r="B25" s="13">
        <v>68382</v>
      </c>
      <c r="C25" s="13">
        <v>102136</v>
      </c>
      <c r="D25" s="13">
        <v>116764</v>
      </c>
      <c r="E25" s="13">
        <v>72383</v>
      </c>
      <c r="F25" s="13">
        <v>84922</v>
      </c>
      <c r="G25" s="13">
        <v>114018</v>
      </c>
      <c r="H25" s="13">
        <v>56600</v>
      </c>
      <c r="I25" s="13">
        <v>21223</v>
      </c>
      <c r="J25" s="13">
        <v>48956</v>
      </c>
      <c r="K25" s="11">
        <f t="shared" si="4"/>
        <v>685384</v>
      </c>
      <c r="L25" s="52"/>
    </row>
    <row r="26" spans="1:12" ht="17.25" customHeight="1">
      <c r="A26" s="12" t="s">
        <v>131</v>
      </c>
      <c r="B26" s="13">
        <v>102196</v>
      </c>
      <c r="C26" s="13">
        <v>126751</v>
      </c>
      <c r="D26" s="13">
        <v>126729</v>
      </c>
      <c r="E26" s="13">
        <v>81160</v>
      </c>
      <c r="F26" s="13">
        <v>106529</v>
      </c>
      <c r="G26" s="13">
        <v>161134</v>
      </c>
      <c r="H26" s="13">
        <v>74379</v>
      </c>
      <c r="I26" s="13">
        <v>18603</v>
      </c>
      <c r="J26" s="13">
        <v>59744</v>
      </c>
      <c r="K26" s="11">
        <f t="shared" si="4"/>
        <v>857225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9203</v>
      </c>
      <c r="I27" s="11">
        <v>0</v>
      </c>
      <c r="J27" s="11">
        <v>0</v>
      </c>
      <c r="K27" s="11">
        <f t="shared" si="4"/>
        <v>9203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5143.27</v>
      </c>
      <c r="I35" s="19">
        <v>0</v>
      </c>
      <c r="J35" s="19">
        <v>0</v>
      </c>
      <c r="K35" s="23">
        <f>SUM(B35:J35)</f>
        <v>5143.27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30025</v>
      </c>
      <c r="C39" s="23">
        <f aca="true" t="shared" si="9" ref="C39:J39">+C43+C40</f>
        <v>40430.62</v>
      </c>
      <c r="D39" s="23">
        <f t="shared" si="9"/>
        <v>44649.03</v>
      </c>
      <c r="E39" s="23">
        <f t="shared" si="9"/>
        <v>24857.510000000002</v>
      </c>
      <c r="F39" s="23">
        <f t="shared" si="9"/>
        <v>37098.42</v>
      </c>
      <c r="G39" s="23">
        <f t="shared" si="9"/>
        <v>47828.770000000004</v>
      </c>
      <c r="H39" s="23">
        <f t="shared" si="9"/>
        <v>28696.83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256868.94000000006</v>
      </c>
    </row>
    <row r="40" spans="1:11" ht="17.25" customHeight="1">
      <c r="A40" s="16" t="s">
        <v>38</v>
      </c>
      <c r="B40" s="23">
        <f>+B54</f>
        <v>25933.32</v>
      </c>
      <c r="C40" s="23">
        <f aca="true" t="shared" si="11" ref="C40:I40">+C54</f>
        <v>34656.9</v>
      </c>
      <c r="D40" s="23">
        <f t="shared" si="11"/>
        <v>38263.27</v>
      </c>
      <c r="E40" s="23">
        <f t="shared" si="11"/>
        <v>21412.11</v>
      </c>
      <c r="F40" s="23">
        <f t="shared" si="11"/>
        <v>31816.9</v>
      </c>
      <c r="G40" s="23">
        <f t="shared" si="11"/>
        <v>40398.69</v>
      </c>
      <c r="H40" s="23">
        <f t="shared" si="11"/>
        <v>24981.79</v>
      </c>
      <c r="I40" s="19">
        <v>0</v>
      </c>
      <c r="J40" s="19">
        <v>0</v>
      </c>
      <c r="K40" s="23">
        <f t="shared" si="10"/>
        <v>217462.98</v>
      </c>
    </row>
    <row r="41" spans="1:11" ht="17.25" customHeight="1">
      <c r="A41" s="12" t="s">
        <v>39</v>
      </c>
      <c r="B41" s="85">
        <v>923</v>
      </c>
      <c r="C41" s="85">
        <v>1253</v>
      </c>
      <c r="D41" s="85">
        <v>1384</v>
      </c>
      <c r="E41" s="85">
        <v>768</v>
      </c>
      <c r="F41" s="85">
        <v>1149</v>
      </c>
      <c r="G41" s="85">
        <v>1644</v>
      </c>
      <c r="H41" s="85">
        <v>863</v>
      </c>
      <c r="I41" s="19">
        <v>0</v>
      </c>
      <c r="J41" s="19">
        <v>0</v>
      </c>
      <c r="K41" s="85">
        <f t="shared" si="10"/>
        <v>7984</v>
      </c>
    </row>
    <row r="42" spans="1:11" ht="17.25" customHeight="1">
      <c r="A42" s="12" t="s">
        <v>40</v>
      </c>
      <c r="B42" s="23">
        <f aca="true" t="shared" si="12" ref="B42:H42">ROUND(B40/B41,2)</f>
        <v>28.1</v>
      </c>
      <c r="C42" s="23">
        <f t="shared" si="12"/>
        <v>27.66</v>
      </c>
      <c r="D42" s="23">
        <f t="shared" si="12"/>
        <v>27.65</v>
      </c>
      <c r="E42" s="23">
        <f t="shared" si="12"/>
        <v>27.88</v>
      </c>
      <c r="F42" s="23">
        <f t="shared" si="12"/>
        <v>27.69</v>
      </c>
      <c r="G42" s="23">
        <f t="shared" si="12"/>
        <v>24.57</v>
      </c>
      <c r="H42" s="23">
        <f t="shared" si="12"/>
        <v>28.95</v>
      </c>
      <c r="I42" s="19">
        <v>0</v>
      </c>
      <c r="J42" s="19">
        <v>0</v>
      </c>
      <c r="K42" s="23">
        <f>ROUND(K40/K41,2)</f>
        <v>27.24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3" ref="D43:J43">ROUND(D44*D45,2)</f>
        <v>6385.76</v>
      </c>
      <c r="E43" s="63">
        <f t="shared" si="13"/>
        <v>3445.4</v>
      </c>
      <c r="F43" s="63">
        <f t="shared" si="13"/>
        <v>5281.52</v>
      </c>
      <c r="G43" s="63">
        <f t="shared" si="13"/>
        <v>7430.08</v>
      </c>
      <c r="H43" s="63">
        <f t="shared" si="13"/>
        <v>3715.04</v>
      </c>
      <c r="I43" s="63">
        <f t="shared" si="13"/>
        <v>1065.72</v>
      </c>
      <c r="J43" s="63">
        <f t="shared" si="13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1797256.4600000002</v>
      </c>
      <c r="C47" s="22">
        <f aca="true" t="shared" si="14" ref="C47:H47">+C48+C57</f>
        <v>2529464.56</v>
      </c>
      <c r="D47" s="22">
        <f t="shared" si="14"/>
        <v>2954449.5300000003</v>
      </c>
      <c r="E47" s="22">
        <f t="shared" si="14"/>
        <v>1712645.24</v>
      </c>
      <c r="F47" s="22">
        <f t="shared" si="14"/>
        <v>2277224.49</v>
      </c>
      <c r="G47" s="22">
        <f t="shared" si="14"/>
        <v>3194124.0100000002</v>
      </c>
      <c r="H47" s="22">
        <f t="shared" si="14"/>
        <v>1698045.63</v>
      </c>
      <c r="I47" s="22">
        <f>+I48+I57</f>
        <v>653178.45</v>
      </c>
      <c r="J47" s="22">
        <f>+J48+J57</f>
        <v>1022478.84</v>
      </c>
      <c r="K47" s="22">
        <f>SUM(B47:J47)</f>
        <v>17838867.21</v>
      </c>
    </row>
    <row r="48" spans="1:11" ht="17.25" customHeight="1">
      <c r="A48" s="16" t="s">
        <v>113</v>
      </c>
      <c r="B48" s="23">
        <f>SUM(B49:B56)</f>
        <v>1778347.12</v>
      </c>
      <c r="C48" s="23">
        <f aca="true" t="shared" si="15" ref="C48:J48">SUM(C49:C56)</f>
        <v>2505652.72</v>
      </c>
      <c r="D48" s="23">
        <f t="shared" si="15"/>
        <v>2928616.6</v>
      </c>
      <c r="E48" s="23">
        <f t="shared" si="15"/>
        <v>1689929.81</v>
      </c>
      <c r="F48" s="23">
        <f t="shared" si="15"/>
        <v>2253443.0100000002</v>
      </c>
      <c r="G48" s="23">
        <f t="shared" si="15"/>
        <v>3164398.24</v>
      </c>
      <c r="H48" s="23">
        <f t="shared" si="15"/>
        <v>1677796.42</v>
      </c>
      <c r="I48" s="23">
        <f t="shared" si="15"/>
        <v>653178.45</v>
      </c>
      <c r="J48" s="23">
        <f t="shared" si="15"/>
        <v>1008458</v>
      </c>
      <c r="K48" s="23">
        <f aca="true" t="shared" si="16" ref="K48:K57">SUM(B48:J48)</f>
        <v>17659820.369999997</v>
      </c>
    </row>
    <row r="49" spans="1:11" ht="17.25" customHeight="1">
      <c r="A49" s="34" t="s">
        <v>44</v>
      </c>
      <c r="B49" s="23">
        <f aca="true" t="shared" si="17" ref="B49:H49">ROUND(B30*B7,2)</f>
        <v>1751347.77</v>
      </c>
      <c r="C49" s="23">
        <f t="shared" si="17"/>
        <v>2463638.1</v>
      </c>
      <c r="D49" s="23">
        <f t="shared" si="17"/>
        <v>2888093.89</v>
      </c>
      <c r="E49" s="23">
        <f t="shared" si="17"/>
        <v>1667638.75</v>
      </c>
      <c r="F49" s="23">
        <f t="shared" si="17"/>
        <v>2219886.64</v>
      </c>
      <c r="G49" s="23">
        <f t="shared" si="17"/>
        <v>3121467.37</v>
      </c>
      <c r="H49" s="23">
        <f t="shared" si="17"/>
        <v>1646613.92</v>
      </c>
      <c r="I49" s="23">
        <f>ROUND(I30*I7,2)</f>
        <v>652112.73</v>
      </c>
      <c r="J49" s="23">
        <f>ROUND(J30*J7,2)</f>
        <v>1006240.96</v>
      </c>
      <c r="K49" s="23">
        <f t="shared" si="16"/>
        <v>17417040.13</v>
      </c>
    </row>
    <row r="50" spans="1:11" ht="17.25" customHeight="1">
      <c r="A50" s="34" t="s">
        <v>45</v>
      </c>
      <c r="B50" s="19">
        <v>0</v>
      </c>
      <c r="C50" s="23">
        <f>ROUND(C31*C7,2)</f>
        <v>5476.13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5476.13</v>
      </c>
    </row>
    <row r="51" spans="1:11" ht="17.25" customHeight="1">
      <c r="A51" s="66" t="s">
        <v>106</v>
      </c>
      <c r="B51" s="67">
        <f aca="true" t="shared" si="18" ref="B51:H51">ROUND(B32*B7,2)</f>
        <v>-3025.65</v>
      </c>
      <c r="C51" s="67">
        <f t="shared" si="18"/>
        <v>-3892.13</v>
      </c>
      <c r="D51" s="67">
        <f t="shared" si="18"/>
        <v>-4126.32</v>
      </c>
      <c r="E51" s="67">
        <f t="shared" si="18"/>
        <v>-2566.45</v>
      </c>
      <c r="F51" s="67">
        <f t="shared" si="18"/>
        <v>-3542.05</v>
      </c>
      <c r="G51" s="67">
        <f t="shared" si="18"/>
        <v>-4897.9</v>
      </c>
      <c r="H51" s="67">
        <f t="shared" si="18"/>
        <v>-2657.6</v>
      </c>
      <c r="I51" s="19">
        <v>0</v>
      </c>
      <c r="J51" s="19">
        <v>0</v>
      </c>
      <c r="K51" s="67">
        <f>SUM(B51:J51)</f>
        <v>-24708.1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5143.27</v>
      </c>
      <c r="I53" s="31">
        <f>+I35</f>
        <v>0</v>
      </c>
      <c r="J53" s="31">
        <f>+J35</f>
        <v>0</v>
      </c>
      <c r="K53" s="23">
        <f t="shared" si="16"/>
        <v>5143.27</v>
      </c>
    </row>
    <row r="54" spans="1:11" ht="17.25" customHeight="1">
      <c r="A54" s="12" t="s">
        <v>48</v>
      </c>
      <c r="B54" s="67">
        <v>25933.32</v>
      </c>
      <c r="C54" s="67">
        <v>34656.9</v>
      </c>
      <c r="D54" s="67">
        <v>38263.27</v>
      </c>
      <c r="E54" s="67">
        <v>21412.11</v>
      </c>
      <c r="F54" s="67">
        <v>31816.9</v>
      </c>
      <c r="G54" s="67">
        <v>40398.69</v>
      </c>
      <c r="H54" s="67">
        <v>24981.79</v>
      </c>
      <c r="I54" s="19">
        <v>0</v>
      </c>
      <c r="J54" s="19">
        <v>0</v>
      </c>
      <c r="K54" s="23">
        <f t="shared" si="16"/>
        <v>217462.98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6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6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9" ref="B61:J61">+B62+B69+B101+B102</f>
        <v>85693.91999999998</v>
      </c>
      <c r="C61" s="35">
        <f t="shared" si="19"/>
        <v>439806.89</v>
      </c>
      <c r="D61" s="35">
        <f t="shared" si="19"/>
        <v>469294.37</v>
      </c>
      <c r="E61" s="35">
        <f t="shared" si="19"/>
        <v>344039.16</v>
      </c>
      <c r="F61" s="35">
        <f t="shared" si="19"/>
        <v>99383.9</v>
      </c>
      <c r="G61" s="35">
        <f t="shared" si="19"/>
        <v>-145652.19</v>
      </c>
      <c r="H61" s="35">
        <f t="shared" si="19"/>
        <v>189167.37</v>
      </c>
      <c r="I61" s="35">
        <f t="shared" si="19"/>
        <v>-46693.630000000005</v>
      </c>
      <c r="J61" s="35">
        <f t="shared" si="19"/>
        <v>171035.47999999998</v>
      </c>
      <c r="K61" s="35">
        <f>SUM(B61:J61)</f>
        <v>1606075.27</v>
      </c>
    </row>
    <row r="62" spans="1:11" ht="18.75" customHeight="1">
      <c r="A62" s="16" t="s">
        <v>75</v>
      </c>
      <c r="B62" s="35">
        <f aca="true" t="shared" si="20" ref="B62:J62">B63+B64+B65+B66+B67+B68</f>
        <v>-178892.63</v>
      </c>
      <c r="C62" s="35">
        <f t="shared" si="20"/>
        <v>-181574.97</v>
      </c>
      <c r="D62" s="35">
        <f t="shared" si="20"/>
        <v>-171254.18999999997</v>
      </c>
      <c r="E62" s="35">
        <f t="shared" si="20"/>
        <v>-231753.05</v>
      </c>
      <c r="F62" s="35">
        <f t="shared" si="20"/>
        <v>-209243.12</v>
      </c>
      <c r="G62" s="35">
        <f t="shared" si="20"/>
        <v>-230919.21</v>
      </c>
      <c r="H62" s="35">
        <f t="shared" si="20"/>
        <v>-165224</v>
      </c>
      <c r="I62" s="35">
        <f t="shared" si="20"/>
        <v>-29731.2</v>
      </c>
      <c r="J62" s="35">
        <f t="shared" si="20"/>
        <v>-57243.2</v>
      </c>
      <c r="K62" s="35">
        <f aca="true" t="shared" si="21" ref="K62:K91">SUM(B62:J62)</f>
        <v>-1455835.5699999998</v>
      </c>
    </row>
    <row r="63" spans="1:11" ht="18.75" customHeight="1">
      <c r="A63" s="12" t="s">
        <v>76</v>
      </c>
      <c r="B63" s="35">
        <f>-ROUND(B9*$D$3,2)</f>
        <v>-131225.4</v>
      </c>
      <c r="C63" s="35">
        <f aca="true" t="shared" si="22" ref="C63:J63">-ROUND(C9*$D$3,2)</f>
        <v>-179124.4</v>
      </c>
      <c r="D63" s="35">
        <f t="shared" si="22"/>
        <v>-154918.4</v>
      </c>
      <c r="E63" s="35">
        <f t="shared" si="22"/>
        <v>-122998.4</v>
      </c>
      <c r="F63" s="35">
        <f t="shared" si="22"/>
        <v>-138240.2</v>
      </c>
      <c r="G63" s="35">
        <f t="shared" si="22"/>
        <v>-178934.4</v>
      </c>
      <c r="H63" s="35">
        <f t="shared" si="22"/>
        <v>-165224</v>
      </c>
      <c r="I63" s="35">
        <f t="shared" si="22"/>
        <v>-29731.2</v>
      </c>
      <c r="J63" s="35">
        <f t="shared" si="22"/>
        <v>-57243.2</v>
      </c>
      <c r="K63" s="35">
        <f t="shared" si="21"/>
        <v>-1157639.6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-877.8</v>
      </c>
      <c r="C65" s="35">
        <v>-330.6</v>
      </c>
      <c r="D65" s="35">
        <v>-220.4</v>
      </c>
      <c r="E65" s="35">
        <v>-1265.4</v>
      </c>
      <c r="F65" s="35">
        <v>-497.8</v>
      </c>
      <c r="G65" s="35">
        <v>-505.4</v>
      </c>
      <c r="H65" s="19">
        <v>0</v>
      </c>
      <c r="I65" s="19">
        <v>0</v>
      </c>
      <c r="J65" s="19">
        <v>0</v>
      </c>
      <c r="K65" s="35">
        <f t="shared" si="21"/>
        <v>-3697.4000000000005</v>
      </c>
    </row>
    <row r="66" spans="1:11" ht="18.75" customHeight="1">
      <c r="A66" s="12" t="s">
        <v>107</v>
      </c>
      <c r="B66" s="35">
        <v>-1223.6</v>
      </c>
      <c r="C66" s="35">
        <v>0</v>
      </c>
      <c r="D66" s="35">
        <v>-372.4</v>
      </c>
      <c r="E66" s="35">
        <v>-524.4</v>
      </c>
      <c r="F66" s="35">
        <v>-186.2</v>
      </c>
      <c r="G66" s="35">
        <v>-292.6</v>
      </c>
      <c r="H66" s="19">
        <v>0</v>
      </c>
      <c r="I66" s="19">
        <v>0</v>
      </c>
      <c r="J66" s="19">
        <v>0</v>
      </c>
      <c r="K66" s="35">
        <f t="shared" si="21"/>
        <v>-2599.2</v>
      </c>
    </row>
    <row r="67" spans="1:11" ht="18.75" customHeight="1">
      <c r="A67" s="12" t="s">
        <v>53</v>
      </c>
      <c r="B67" s="35">
        <v>-45385.83</v>
      </c>
      <c r="C67" s="35">
        <v>-2119.97</v>
      </c>
      <c r="D67" s="35">
        <v>-15742.99</v>
      </c>
      <c r="E67" s="35">
        <v>-106964.85</v>
      </c>
      <c r="F67" s="35">
        <v>-70318.92</v>
      </c>
      <c r="G67" s="35">
        <v>-51186.81</v>
      </c>
      <c r="H67" s="19">
        <v>0</v>
      </c>
      <c r="I67" s="19">
        <v>0</v>
      </c>
      <c r="J67" s="19">
        <v>0</v>
      </c>
      <c r="K67" s="35">
        <f t="shared" si="21"/>
        <v>-291719.37</v>
      </c>
    </row>
    <row r="68" spans="1:11" ht="18.75" customHeight="1">
      <c r="A68" s="12" t="s">
        <v>54</v>
      </c>
      <c r="B68" s="35">
        <v>-180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21"/>
        <v>-180</v>
      </c>
    </row>
    <row r="69" spans="1:11" s="73" customFormat="1" ht="18.75" customHeight="1">
      <c r="A69" s="64" t="s">
        <v>80</v>
      </c>
      <c r="B69" s="67">
        <f aca="true" t="shared" si="23" ref="B69:J69">SUM(B70:B99)</f>
        <v>-15236.5</v>
      </c>
      <c r="C69" s="67">
        <f t="shared" si="23"/>
        <v>-22194.92</v>
      </c>
      <c r="D69" s="67">
        <f t="shared" si="23"/>
        <v>-21983.28</v>
      </c>
      <c r="E69" s="67">
        <f t="shared" si="23"/>
        <v>-14663</v>
      </c>
      <c r="F69" s="67">
        <f t="shared" si="23"/>
        <v>-20530.65</v>
      </c>
      <c r="G69" s="67">
        <f t="shared" si="23"/>
        <v>-30711.53</v>
      </c>
      <c r="H69" s="67">
        <f t="shared" si="23"/>
        <v>-15035</v>
      </c>
      <c r="I69" s="67">
        <f t="shared" si="23"/>
        <v>-67560.98000000001</v>
      </c>
      <c r="J69" s="67">
        <f t="shared" si="23"/>
        <v>-10896.5</v>
      </c>
      <c r="K69" s="67">
        <f t="shared" si="21"/>
        <v>-218812.36000000002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21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21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21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21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21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67">
        <v>279823.05</v>
      </c>
      <c r="C101" s="67">
        <v>643576.78</v>
      </c>
      <c r="D101" s="67">
        <v>662531.84</v>
      </c>
      <c r="E101" s="67">
        <v>590455.21</v>
      </c>
      <c r="F101" s="67">
        <v>329157.67</v>
      </c>
      <c r="G101" s="67">
        <v>115978.55</v>
      </c>
      <c r="H101" s="67">
        <v>369426.37</v>
      </c>
      <c r="I101" s="67">
        <v>50598.55</v>
      </c>
      <c r="J101" s="67">
        <v>239175.18</v>
      </c>
      <c r="K101" s="67">
        <f>SUM(B101:J101)</f>
        <v>3280723.1999999997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4" ref="B104:H104">+B105+B106</f>
        <v>1882950.3800000004</v>
      </c>
      <c r="C104" s="24">
        <f t="shared" si="24"/>
        <v>2969271.45</v>
      </c>
      <c r="D104" s="24">
        <f t="shared" si="24"/>
        <v>3423743.9000000004</v>
      </c>
      <c r="E104" s="24">
        <f t="shared" si="24"/>
        <v>2056684.4</v>
      </c>
      <c r="F104" s="24">
        <f t="shared" si="24"/>
        <v>2376608.39</v>
      </c>
      <c r="G104" s="24">
        <f t="shared" si="24"/>
        <v>3048471.8200000003</v>
      </c>
      <c r="H104" s="24">
        <f t="shared" si="24"/>
        <v>1887213</v>
      </c>
      <c r="I104" s="24">
        <f>+I105+I106</f>
        <v>606484.8200000001</v>
      </c>
      <c r="J104" s="24">
        <f>+J105+J106</f>
        <v>1193514.32</v>
      </c>
      <c r="K104" s="48">
        <f>SUM(B104:J104)</f>
        <v>19444942.480000004</v>
      </c>
      <c r="L104" s="54"/>
    </row>
    <row r="105" spans="1:12" ht="18" customHeight="1">
      <c r="A105" s="16" t="s">
        <v>83</v>
      </c>
      <c r="B105" s="24">
        <f aca="true" t="shared" si="25" ref="B105:J105">+B48+B62+B69+B101</f>
        <v>1864041.0400000003</v>
      </c>
      <c r="C105" s="24">
        <f t="shared" si="25"/>
        <v>2945459.6100000003</v>
      </c>
      <c r="D105" s="24">
        <f t="shared" si="25"/>
        <v>3397910.97</v>
      </c>
      <c r="E105" s="24">
        <f t="shared" si="25"/>
        <v>2033968.97</v>
      </c>
      <c r="F105" s="24">
        <f t="shared" si="25"/>
        <v>2352826.91</v>
      </c>
      <c r="G105" s="24">
        <f t="shared" si="25"/>
        <v>3018746.0500000003</v>
      </c>
      <c r="H105" s="24">
        <f t="shared" si="25"/>
        <v>1866963.79</v>
      </c>
      <c r="I105" s="24">
        <f t="shared" si="25"/>
        <v>606484.8200000001</v>
      </c>
      <c r="J105" s="24">
        <f t="shared" si="25"/>
        <v>1179493.48</v>
      </c>
      <c r="K105" s="48">
        <f>SUM(B105:J105)</f>
        <v>19265895.640000004</v>
      </c>
      <c r="L105" s="54"/>
    </row>
    <row r="106" spans="1:11" ht="18.75" customHeight="1">
      <c r="A106" s="16" t="s">
        <v>101</v>
      </c>
      <c r="B106" s="24">
        <f aca="true" t="shared" si="26" ref="B106:J106">IF(+B57+B102+B107&lt;0,0,(B57+B102+B107))</f>
        <v>18909.34</v>
      </c>
      <c r="C106" s="24">
        <f t="shared" si="26"/>
        <v>23811.84</v>
      </c>
      <c r="D106" s="24">
        <f t="shared" si="26"/>
        <v>25832.93</v>
      </c>
      <c r="E106" s="24">
        <f t="shared" si="26"/>
        <v>22715.43</v>
      </c>
      <c r="F106" s="24">
        <f t="shared" si="26"/>
        <v>23781.48</v>
      </c>
      <c r="G106" s="24">
        <f t="shared" si="26"/>
        <v>29725.77</v>
      </c>
      <c r="H106" s="24">
        <f t="shared" si="26"/>
        <v>20249.21</v>
      </c>
      <c r="I106" s="19">
        <f t="shared" si="26"/>
        <v>0</v>
      </c>
      <c r="J106" s="24">
        <f t="shared" si="26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19444942.47</v>
      </c>
      <c r="L112" s="54"/>
    </row>
    <row r="113" spans="1:11" ht="18.75" customHeight="1">
      <c r="A113" s="26" t="s">
        <v>71</v>
      </c>
      <c r="B113" s="27">
        <v>265160.06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265160.06</v>
      </c>
    </row>
    <row r="114" spans="1:11" ht="18.75" customHeight="1">
      <c r="A114" s="26" t="s">
        <v>72</v>
      </c>
      <c r="B114" s="27">
        <v>1617790.32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7" ref="K114:K130">SUM(B114:J114)</f>
        <v>1617790.32</v>
      </c>
    </row>
    <row r="115" spans="1:11" ht="18.75" customHeight="1">
      <c r="A115" s="26" t="s">
        <v>73</v>
      </c>
      <c r="B115" s="40">
        <v>0</v>
      </c>
      <c r="C115" s="27">
        <f>+C104</f>
        <v>2969271.45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7"/>
        <v>2969271.45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3423743.9000000004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7"/>
        <v>3423743.9000000004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2056684.4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7"/>
        <v>2056684.4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478308.22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7"/>
        <v>478308.22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890502.22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7"/>
        <v>890502.22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110472.32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7"/>
        <v>110472.32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897325.63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7"/>
        <v>897325.63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903071.44</v>
      </c>
      <c r="H122" s="40">
        <v>0</v>
      </c>
      <c r="I122" s="40">
        <v>0</v>
      </c>
      <c r="J122" s="40">
        <v>0</v>
      </c>
      <c r="K122" s="41">
        <f t="shared" si="27"/>
        <v>903071.44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69692.19</v>
      </c>
      <c r="H123" s="40">
        <v>0</v>
      </c>
      <c r="I123" s="40">
        <v>0</v>
      </c>
      <c r="J123" s="40">
        <v>0</v>
      </c>
      <c r="K123" s="41">
        <f t="shared" si="27"/>
        <v>69692.19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459486.6</v>
      </c>
      <c r="H124" s="40">
        <v>0</v>
      </c>
      <c r="I124" s="40">
        <v>0</v>
      </c>
      <c r="J124" s="40">
        <v>0</v>
      </c>
      <c r="K124" s="41">
        <f t="shared" si="27"/>
        <v>459486.6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460195.92</v>
      </c>
      <c r="H125" s="40">
        <v>0</v>
      </c>
      <c r="I125" s="40">
        <v>0</v>
      </c>
      <c r="J125" s="40">
        <v>0</v>
      </c>
      <c r="K125" s="41">
        <f t="shared" si="27"/>
        <v>460195.92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1156025.67</v>
      </c>
      <c r="H126" s="40">
        <v>0</v>
      </c>
      <c r="I126" s="40">
        <v>0</v>
      </c>
      <c r="J126" s="40">
        <v>0</v>
      </c>
      <c r="K126" s="41">
        <f t="shared" si="27"/>
        <v>1156025.67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724539.68</v>
      </c>
      <c r="I127" s="40">
        <v>0</v>
      </c>
      <c r="J127" s="40">
        <v>0</v>
      </c>
      <c r="K127" s="41">
        <f t="shared" si="27"/>
        <v>724539.68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1162673.32</v>
      </c>
      <c r="I128" s="40">
        <v>0</v>
      </c>
      <c r="J128" s="40">
        <v>0</v>
      </c>
      <c r="K128" s="41">
        <f t="shared" si="27"/>
        <v>1162673.32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606484.82</v>
      </c>
      <c r="J129" s="40">
        <v>0</v>
      </c>
      <c r="K129" s="41">
        <f t="shared" si="27"/>
        <v>606484.82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1193514.31</v>
      </c>
      <c r="K130" s="44">
        <f t="shared" si="27"/>
        <v>1193514.31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ht="18.75" customHeight="1">
      <c r="A132" s="39" t="s">
        <v>135</v>
      </c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2016-10-31T18:52:31Z</dcterms:modified>
  <cp:category/>
  <cp:version/>
  <cp:contentType/>
  <cp:contentStatus/>
</cp:coreProperties>
</file>