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<sst xmlns="http://schemas.openxmlformats.org/spreadsheetml/2006/main" count="134" uniqueCount="134">
  <si>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</si>
  <si>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</si>
  <si>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</si>
  <si>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</si>
  <si>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</si>
  <si>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</si>
  <si>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</si>
  <si>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</si>
  <si>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</si>
  <si>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</si>
  <si>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</si>
  <si>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</si>
  <si>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</si>
  <si>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</si>
  <si>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</si>
  <si>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</si>
  <si>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</si>
  <si>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</si>
  <si>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</si>
  <si>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</si>
  <si>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</si>
  <si>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</si>
  <si>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</si>
  <si>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</si>
  <si>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</si>
  <si>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</si>
  <si>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</si>
  <si>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</si>
  <si>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</si>
  <si>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</si>
  <si>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</si>
  <si>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</si>
  <si>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</si>
  <si>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</si>
  <si>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</si>
  <si>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</si>
  <si>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</si>
  <si>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</si>
  <si>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</si>
  <si>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</si>
  <si>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</si>
  <si>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</si>
  <si>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</si>
  <si>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</si>
  <si>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</si>
  <si>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</si>
  <si>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</si>
  <si>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</si>
  <si>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</si>
  <si>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</si>
  <si>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</si>
  <si>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</si>
  <si>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</si>
  <si>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</si>
  <si>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</si>
  <si>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</si>
  <si>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</si>
  <si>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</si>
  <si>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</si>
  <si>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</si>
  <si>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</si>
  <si>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</si>
  <si>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</si>
  <si>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</si>
  <si>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</si>
  <si>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</si>
  <si>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</si>
  <si>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</si>
  <si>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</si>
  <si>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</si>
  <si>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</si>
  <si>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</si>
  <si>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</si>
  <si>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</si>
  <si>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</si>
  <si>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</si>
  <si>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</si>
  <si>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</si>
  <si>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</si>
  <si>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</si>
  <si>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</si>
  <si>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</si>
  <si>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</si>
  <si>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</si>
  <si>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</si>
  <si>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</si>
  <si>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</si>
  <si>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</si>
  <si>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</si>
  <si>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</si>
  <si>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</si>
  <si>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</si>
  <si>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</si>
  <si>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</si>
  <si>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</si>
  <si>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</si>
  <si>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</si>
  <si>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</si>
  <si>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</si>
  <si>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</si>
  <si>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</si>
  <si>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</si>
  <si>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</si>
  <si>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</si>
  <si>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</si>
  <si>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</si>
  <si>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</si>
  <si>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</si>
  <si>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</si>
  <si>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</si>
  <si>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</si>
  <si>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</si>
  <si>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</si>
  <si>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</si>
  <si>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</si>
  <si>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</si>
  <si>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</si>
  <si>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</si>
  <si>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</si>
  <si>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</si>
  <si>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</si>
  <si>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</si>
  <si>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</si>
  <si>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</si>
  <si>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</si>
  <si>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</si>
  <si>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</si>
  <si>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</si>
  <si>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</si>
  <si>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</si>
  <si>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</si>
  <si>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</si>
  <si>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</si>
  <si>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16/10/16 - VENCIMENTO 26/10/16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</si>
</sst>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177072</v>
      </c>
      <c r="C7" s="9">
        <f t="shared" si="0"/>
        <v>236032</v>
      </c>
      <c r="D7" s="9">
        <f t="shared" si="0"/>
        <v>256435</v>
      </c>
      <c r="E7" s="9">
        <f t="shared" si="0"/>
        <v>144684</v>
      </c>
      <c r="F7" s="9">
        <f t="shared" si="0"/>
        <v>243941</v>
      </c>
      <c r="G7" s="9">
        <f t="shared" si="0"/>
        <v>398737</v>
      </c>
      <c r="H7" s="9">
        <f t="shared" si="0"/>
        <v>140533</v>
      </c>
      <c r="I7" s="9">
        <f t="shared" si="0"/>
        <v>27791</v>
      </c>
      <c r="J7" s="9">
        <f t="shared" si="0"/>
        <v>120682</v>
      </c>
      <c r="K7" s="9">
        <f t="shared" si="0"/>
        <v>1745907</v>
      </c>
      <c r="L7" s="52"/>
    </row>
    <row r="8" spans="1:11" ht="17.25" customHeight="1">
      <c r="A8" s="10" t="s">
        <v>99</v>
      </c>
      <c r="B8" s="11">
        <f>B9+B12+B16</f>
        <v>84285</v>
      </c>
      <c r="C8" s="11">
        <f aca="true" t="shared" si="1" ref="C8:J8">C9+C12+C16</f>
        <v>115990</v>
      </c>
      <c r="D8" s="11">
        <f t="shared" si="1"/>
        <v>119217</v>
      </c>
      <c r="E8" s="11">
        <f t="shared" si="1"/>
        <v>71406</v>
      </c>
      <c r="F8" s="11">
        <f t="shared" si="1"/>
        <v>114620</v>
      </c>
      <c r="G8" s="11">
        <f t="shared" si="1"/>
        <v>193535</v>
      </c>
      <c r="H8" s="11">
        <f t="shared" si="1"/>
        <v>76273</v>
      </c>
      <c r="I8" s="11">
        <f t="shared" si="1"/>
        <v>12099</v>
      </c>
      <c r="J8" s="11">
        <f t="shared" si="1"/>
        <v>56322</v>
      </c>
      <c r="K8" s="11">
        <f>SUM(B8:J8)</f>
        <v>843747</v>
      </c>
    </row>
    <row r="9" spans="1:11" ht="17.25" customHeight="1">
      <c r="A9" s="15" t="s">
        <v>17</v>
      </c>
      <c r="B9" s="13">
        <f>+B10+B11</f>
        <v>14910</v>
      </c>
      <c r="C9" s="13">
        <f aca="true" t="shared" si="2" ref="C9:J9">+C10+C11</f>
        <v>22816</v>
      </c>
      <c r="D9" s="13">
        <f t="shared" si="2"/>
        <v>22292</v>
      </c>
      <c r="E9" s="13">
        <f t="shared" si="2"/>
        <v>13558</v>
      </c>
      <c r="F9" s="13">
        <f t="shared" si="2"/>
        <v>18066</v>
      </c>
      <c r="G9" s="13">
        <f t="shared" si="2"/>
        <v>22370</v>
      </c>
      <c r="H9" s="13">
        <f t="shared" si="2"/>
        <v>14291</v>
      </c>
      <c r="I9" s="13">
        <f t="shared" si="2"/>
        <v>2565</v>
      </c>
      <c r="J9" s="13">
        <f t="shared" si="2"/>
        <v>9802</v>
      </c>
      <c r="K9" s="11">
        <f>SUM(B9:J9)</f>
        <v>140670</v>
      </c>
    </row>
    <row r="10" spans="1:11" ht="17.25" customHeight="1">
      <c r="A10" s="29" t="s">
        <v>18</v>
      </c>
      <c r="B10" s="13">
        <v>14910</v>
      </c>
      <c r="C10" s="13">
        <v>22816</v>
      </c>
      <c r="D10" s="13">
        <v>22292</v>
      </c>
      <c r="E10" s="13">
        <v>13558</v>
      </c>
      <c r="F10" s="13">
        <v>18066</v>
      </c>
      <c r="G10" s="13">
        <v>22370</v>
      </c>
      <c r="H10" s="13">
        <v>14291</v>
      </c>
      <c r="I10" s="13">
        <v>2565</v>
      </c>
      <c r="J10" s="13">
        <v>9802</v>
      </c>
      <c r="K10" s="11">
        <f>SUM(B10:J10)</f>
        <v>140670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56094</v>
      </c>
      <c r="C12" s="17">
        <f t="shared" si="3"/>
        <v>77066</v>
      </c>
      <c r="D12" s="17">
        <f t="shared" si="3"/>
        <v>79695</v>
      </c>
      <c r="E12" s="17">
        <f t="shared" si="3"/>
        <v>47779</v>
      </c>
      <c r="F12" s="17">
        <f t="shared" si="3"/>
        <v>76681</v>
      </c>
      <c r="G12" s="17">
        <f t="shared" si="3"/>
        <v>134694</v>
      </c>
      <c r="H12" s="17">
        <f t="shared" si="3"/>
        <v>51752</v>
      </c>
      <c r="I12" s="17">
        <f t="shared" si="3"/>
        <v>7668</v>
      </c>
      <c r="J12" s="17">
        <f t="shared" si="3"/>
        <v>38299</v>
      </c>
      <c r="K12" s="11">
        <f aca="true" t="shared" si="4" ref="K12:K27">SUM(B12:J12)</f>
        <v>569728</v>
      </c>
    </row>
    <row r="13" spans="1:13" ht="17.25" customHeight="1">
      <c r="A13" s="14" t="s">
        <v>20</v>
      </c>
      <c r="B13" s="13">
        <v>25801</v>
      </c>
      <c r="C13" s="13">
        <v>38563</v>
      </c>
      <c r="D13" s="13">
        <v>39958</v>
      </c>
      <c r="E13" s="13">
        <v>23891</v>
      </c>
      <c r="F13" s="13">
        <v>35475</v>
      </c>
      <c r="G13" s="13">
        <v>57478</v>
      </c>
      <c r="H13" s="13">
        <v>21633</v>
      </c>
      <c r="I13" s="13">
        <v>4196</v>
      </c>
      <c r="J13" s="13">
        <v>19489</v>
      </c>
      <c r="K13" s="11">
        <f t="shared" si="4"/>
        <v>266484</v>
      </c>
      <c r="L13" s="52"/>
      <c r="M13" s="53"/>
    </row>
    <row r="14" spans="1:12" ht="17.25" customHeight="1">
      <c r="A14" s="14" t="s">
        <v>21</v>
      </c>
      <c r="B14" s="13">
        <v>28663</v>
      </c>
      <c r="C14" s="13">
        <v>36022</v>
      </c>
      <c r="D14" s="13">
        <v>37998</v>
      </c>
      <c r="E14" s="13">
        <v>22422</v>
      </c>
      <c r="F14" s="13">
        <v>39439</v>
      </c>
      <c r="G14" s="13">
        <v>74363</v>
      </c>
      <c r="H14" s="13">
        <v>27886</v>
      </c>
      <c r="I14" s="13">
        <v>3226</v>
      </c>
      <c r="J14" s="13">
        <v>18111</v>
      </c>
      <c r="K14" s="11">
        <f t="shared" si="4"/>
        <v>288130</v>
      </c>
      <c r="L14" s="52"/>
    </row>
    <row r="15" spans="1:11" ht="17.25" customHeight="1">
      <c r="A15" s="14" t="s">
        <v>22</v>
      </c>
      <c r="B15" s="13">
        <v>1630</v>
      </c>
      <c r="C15" s="13">
        <v>2481</v>
      </c>
      <c r="D15" s="13">
        <v>1739</v>
      </c>
      <c r="E15" s="13">
        <v>1466</v>
      </c>
      <c r="F15" s="13">
        <v>1767</v>
      </c>
      <c r="G15" s="13">
        <v>2853</v>
      </c>
      <c r="H15" s="13">
        <v>2233</v>
      </c>
      <c r="I15" s="13">
        <v>246</v>
      </c>
      <c r="J15" s="13">
        <v>699</v>
      </c>
      <c r="K15" s="11">
        <f t="shared" si="4"/>
        <v>15114</v>
      </c>
    </row>
    <row r="16" spans="1:11" ht="17.25" customHeight="1">
      <c r="A16" s="15" t="s">
        <v>95</v>
      </c>
      <c r="B16" s="13">
        <f>B17+B18+B19</f>
        <v>13281</v>
      </c>
      <c r="C16" s="13">
        <f aca="true" t="shared" si="5" ref="C16:J16">C17+C18+C19</f>
        <v>16108</v>
      </c>
      <c r="D16" s="13">
        <f t="shared" si="5"/>
        <v>17230</v>
      </c>
      <c r="E16" s="13">
        <f t="shared" si="5"/>
        <v>10069</v>
      </c>
      <c r="F16" s="13">
        <f t="shared" si="5"/>
        <v>19873</v>
      </c>
      <c r="G16" s="13">
        <f t="shared" si="5"/>
        <v>36471</v>
      </c>
      <c r="H16" s="13">
        <f t="shared" si="5"/>
        <v>10230</v>
      </c>
      <c r="I16" s="13">
        <f t="shared" si="5"/>
        <v>1866</v>
      </c>
      <c r="J16" s="13">
        <f t="shared" si="5"/>
        <v>8221</v>
      </c>
      <c r="K16" s="11">
        <f t="shared" si="4"/>
        <v>133349</v>
      </c>
    </row>
    <row r="17" spans="1:11" ht="17.25" customHeight="1">
      <c r="A17" s="14" t="s">
        <v>96</v>
      </c>
      <c r="B17" s="13">
        <v>7183</v>
      </c>
      <c r="C17" s="13">
        <v>9395</v>
      </c>
      <c r="D17" s="13">
        <v>9502</v>
      </c>
      <c r="E17" s="13">
        <v>5788</v>
      </c>
      <c r="F17" s="13">
        <v>10840</v>
      </c>
      <c r="G17" s="13">
        <v>17464</v>
      </c>
      <c r="H17" s="13">
        <v>5637</v>
      </c>
      <c r="I17" s="13">
        <v>1131</v>
      </c>
      <c r="J17" s="13">
        <v>4443</v>
      </c>
      <c r="K17" s="11">
        <f t="shared" si="4"/>
        <v>71383</v>
      </c>
    </row>
    <row r="18" spans="1:11" ht="17.25" customHeight="1">
      <c r="A18" s="14" t="s">
        <v>97</v>
      </c>
      <c r="B18" s="13">
        <v>5669</v>
      </c>
      <c r="C18" s="13">
        <v>6100</v>
      </c>
      <c r="D18" s="13">
        <v>7336</v>
      </c>
      <c r="E18" s="13">
        <v>3951</v>
      </c>
      <c r="F18" s="13">
        <v>8624</v>
      </c>
      <c r="G18" s="13">
        <v>18345</v>
      </c>
      <c r="H18" s="13">
        <v>4141</v>
      </c>
      <c r="I18" s="13">
        <v>677</v>
      </c>
      <c r="J18" s="13">
        <v>3589</v>
      </c>
      <c r="K18" s="11">
        <f t="shared" si="4"/>
        <v>58432</v>
      </c>
    </row>
    <row r="19" spans="1:11" ht="17.25" customHeight="1">
      <c r="A19" s="14" t="s">
        <v>98</v>
      </c>
      <c r="B19" s="13">
        <v>429</v>
      </c>
      <c r="C19" s="13">
        <v>613</v>
      </c>
      <c r="D19" s="13">
        <v>392</v>
      </c>
      <c r="E19" s="13">
        <v>330</v>
      </c>
      <c r="F19" s="13">
        <v>409</v>
      </c>
      <c r="G19" s="13">
        <v>662</v>
      </c>
      <c r="H19" s="13">
        <v>452</v>
      </c>
      <c r="I19" s="13">
        <v>58</v>
      </c>
      <c r="J19" s="13">
        <v>189</v>
      </c>
      <c r="K19" s="11">
        <f t="shared" si="4"/>
        <v>3534</v>
      </c>
    </row>
    <row r="20" spans="1:11" ht="17.25" customHeight="1">
      <c r="A20" s="16" t="s">
        <v>23</v>
      </c>
      <c r="B20" s="11">
        <f>+B21+B22+B23</f>
        <v>43907</v>
      </c>
      <c r="C20" s="11">
        <f aca="true" t="shared" si="6" ref="C20:J20">+C21+C22+C23</f>
        <v>50783</v>
      </c>
      <c r="D20" s="11">
        <f t="shared" si="6"/>
        <v>61524</v>
      </c>
      <c r="E20" s="11">
        <f t="shared" si="6"/>
        <v>31927</v>
      </c>
      <c r="F20" s="11">
        <f t="shared" si="6"/>
        <v>68211</v>
      </c>
      <c r="G20" s="11">
        <f t="shared" si="6"/>
        <v>121062</v>
      </c>
      <c r="H20" s="11">
        <f t="shared" si="6"/>
        <v>32691</v>
      </c>
      <c r="I20" s="11">
        <f t="shared" si="6"/>
        <v>6609</v>
      </c>
      <c r="J20" s="11">
        <f t="shared" si="6"/>
        <v>25604</v>
      </c>
      <c r="K20" s="11">
        <f t="shared" si="4"/>
        <v>442318</v>
      </c>
    </row>
    <row r="21" spans="1:12" ht="17.25" customHeight="1">
      <c r="A21" s="12" t="s">
        <v>24</v>
      </c>
      <c r="B21" s="13">
        <v>23872</v>
      </c>
      <c r="C21" s="13">
        <v>30456</v>
      </c>
      <c r="D21" s="13">
        <v>36659</v>
      </c>
      <c r="E21" s="13">
        <v>19202</v>
      </c>
      <c r="F21" s="13">
        <v>36903</v>
      </c>
      <c r="G21" s="13">
        <v>58936</v>
      </c>
      <c r="H21" s="13">
        <v>17773</v>
      </c>
      <c r="I21" s="13">
        <v>4259</v>
      </c>
      <c r="J21" s="13">
        <v>15022</v>
      </c>
      <c r="K21" s="11">
        <f t="shared" si="4"/>
        <v>243082</v>
      </c>
      <c r="L21" s="52"/>
    </row>
    <row r="22" spans="1:12" ht="17.25" customHeight="1">
      <c r="A22" s="12" t="s">
        <v>25</v>
      </c>
      <c r="B22" s="13">
        <v>19301</v>
      </c>
      <c r="C22" s="13">
        <v>19344</v>
      </c>
      <c r="D22" s="13">
        <v>23994</v>
      </c>
      <c r="E22" s="13">
        <v>12231</v>
      </c>
      <c r="F22" s="13">
        <v>30442</v>
      </c>
      <c r="G22" s="13">
        <v>60656</v>
      </c>
      <c r="H22" s="13">
        <v>14262</v>
      </c>
      <c r="I22" s="13">
        <v>2235</v>
      </c>
      <c r="J22" s="13">
        <v>10281</v>
      </c>
      <c r="K22" s="11">
        <f t="shared" si="4"/>
        <v>192746</v>
      </c>
      <c r="L22" s="52"/>
    </row>
    <row r="23" spans="1:11" ht="17.25" customHeight="1">
      <c r="A23" s="12" t="s">
        <v>26</v>
      </c>
      <c r="B23" s="13">
        <v>734</v>
      </c>
      <c r="C23" s="13">
        <v>983</v>
      </c>
      <c r="D23" s="13">
        <v>871</v>
      </c>
      <c r="E23" s="13">
        <v>494</v>
      </c>
      <c r="F23" s="13">
        <v>866</v>
      </c>
      <c r="G23" s="13">
        <v>1470</v>
      </c>
      <c r="H23" s="13">
        <v>656</v>
      </c>
      <c r="I23" s="13">
        <v>115</v>
      </c>
      <c r="J23" s="13">
        <v>301</v>
      </c>
      <c r="K23" s="11">
        <f t="shared" si="4"/>
        <v>6490</v>
      </c>
    </row>
    <row r="24" spans="1:11" ht="17.25" customHeight="1">
      <c r="A24" s="16" t="s">
        <v>27</v>
      </c>
      <c r="B24" s="13">
        <f>+B25+B26</f>
        <v>48880</v>
      </c>
      <c r="C24" s="13">
        <f aca="true" t="shared" si="7" ref="C24:J24">+C25+C26</f>
        <v>69259</v>
      </c>
      <c r="D24" s="13">
        <f t="shared" si="7"/>
        <v>75694</v>
      </c>
      <c r="E24" s="13">
        <f t="shared" si="7"/>
        <v>41351</v>
      </c>
      <c r="F24" s="13">
        <f t="shared" si="7"/>
        <v>61110</v>
      </c>
      <c r="G24" s="13">
        <f t="shared" si="7"/>
        <v>84140</v>
      </c>
      <c r="H24" s="13">
        <f t="shared" si="7"/>
        <v>30536</v>
      </c>
      <c r="I24" s="13">
        <f t="shared" si="7"/>
        <v>9083</v>
      </c>
      <c r="J24" s="13">
        <f t="shared" si="7"/>
        <v>38756</v>
      </c>
      <c r="K24" s="11">
        <f t="shared" si="4"/>
        <v>458809</v>
      </c>
    </row>
    <row r="25" spans="1:12" ht="17.25" customHeight="1">
      <c r="A25" s="12" t="s">
        <v>131</v>
      </c>
      <c r="B25" s="13">
        <v>24469</v>
      </c>
      <c r="C25" s="13">
        <v>36317</v>
      </c>
      <c r="D25" s="13">
        <v>43650</v>
      </c>
      <c r="E25" s="13">
        <v>23648</v>
      </c>
      <c r="F25" s="13">
        <v>30902</v>
      </c>
      <c r="G25" s="13">
        <v>40418</v>
      </c>
      <c r="H25" s="13">
        <v>15305</v>
      </c>
      <c r="I25" s="13">
        <v>6148</v>
      </c>
      <c r="J25" s="13">
        <v>20909</v>
      </c>
      <c r="K25" s="11">
        <f t="shared" si="4"/>
        <v>241766</v>
      </c>
      <c r="L25" s="52"/>
    </row>
    <row r="26" spans="1:12" ht="17.25" customHeight="1">
      <c r="A26" s="12" t="s">
        <v>132</v>
      </c>
      <c r="B26" s="13">
        <v>24411</v>
      </c>
      <c r="C26" s="13">
        <v>32942</v>
      </c>
      <c r="D26" s="13">
        <v>32044</v>
      </c>
      <c r="E26" s="13">
        <v>17703</v>
      </c>
      <c r="F26" s="13">
        <v>30208</v>
      </c>
      <c r="G26" s="13">
        <v>43722</v>
      </c>
      <c r="H26" s="13">
        <v>15231</v>
      </c>
      <c r="I26" s="13">
        <v>2935</v>
      </c>
      <c r="J26" s="13">
        <v>17847</v>
      </c>
      <c r="K26" s="11">
        <f t="shared" si="4"/>
        <v>217043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1033</v>
      </c>
      <c r="I27" s="11">
        <v>0</v>
      </c>
      <c r="J27" s="11">
        <v>0</v>
      </c>
      <c r="K27" s="11">
        <f t="shared" si="4"/>
        <v>1033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28428.59</v>
      </c>
      <c r="I35" s="19">
        <v>0</v>
      </c>
      <c r="J35" s="19">
        <v>0</v>
      </c>
      <c r="K35" s="23">
        <f>SUM(B35:J35)</f>
        <v>28428.59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514127.91000000003</v>
      </c>
      <c r="C47" s="22">
        <f aca="true" t="shared" si="12" ref="C47:H47">+C48+C57</f>
        <v>762133.0999999999</v>
      </c>
      <c r="D47" s="22">
        <f t="shared" si="12"/>
        <v>928356.4400000001</v>
      </c>
      <c r="E47" s="22">
        <f t="shared" si="12"/>
        <v>456121.10000000003</v>
      </c>
      <c r="F47" s="22">
        <f t="shared" si="12"/>
        <v>746469.09</v>
      </c>
      <c r="G47" s="22">
        <f t="shared" si="12"/>
        <v>1026661.5900000001</v>
      </c>
      <c r="H47" s="22">
        <f t="shared" si="12"/>
        <v>452279.49</v>
      </c>
      <c r="I47" s="22">
        <f>+I48+I57</f>
        <v>141446.4</v>
      </c>
      <c r="J47" s="22">
        <f>+J48+J57</f>
        <v>378006.31</v>
      </c>
      <c r="K47" s="22">
        <f>SUM(B47:J47)</f>
        <v>5405601.43</v>
      </c>
    </row>
    <row r="48" spans="1:11" ht="17.25" customHeight="1">
      <c r="A48" s="16" t="s">
        <v>113</v>
      </c>
      <c r="B48" s="23">
        <f>SUM(B49:B56)</f>
        <v>495218.57</v>
      </c>
      <c r="C48" s="23">
        <f aca="true" t="shared" si="13" ref="C48:J48">SUM(C49:C56)</f>
        <v>738321.2599999999</v>
      </c>
      <c r="D48" s="23">
        <f t="shared" si="13"/>
        <v>902523.51</v>
      </c>
      <c r="E48" s="23">
        <f t="shared" si="13"/>
        <v>433405.67000000004</v>
      </c>
      <c r="F48" s="23">
        <f t="shared" si="13"/>
        <v>722687.61</v>
      </c>
      <c r="G48" s="23">
        <f t="shared" si="13"/>
        <v>996935.8200000001</v>
      </c>
      <c r="H48" s="23">
        <f t="shared" si="13"/>
        <v>432030.27999999997</v>
      </c>
      <c r="I48" s="23">
        <f t="shared" si="13"/>
        <v>141446.4</v>
      </c>
      <c r="J48" s="23">
        <f t="shared" si="13"/>
        <v>363985.47</v>
      </c>
      <c r="K48" s="23">
        <f aca="true" t="shared" si="14" ref="K48:K57">SUM(B48:J48)</f>
        <v>5226554.59</v>
      </c>
    </row>
    <row r="49" spans="1:11" ht="17.25" customHeight="1">
      <c r="A49" s="34" t="s">
        <v>44</v>
      </c>
      <c r="B49" s="23">
        <f aca="true" t="shared" si="15" ref="B49:H49">ROUND(B30*B7,2)</f>
        <v>491976.84</v>
      </c>
      <c r="C49" s="23">
        <f t="shared" si="15"/>
        <v>732076.85</v>
      </c>
      <c r="D49" s="23">
        <f t="shared" si="15"/>
        <v>897419.93</v>
      </c>
      <c r="E49" s="23">
        <f t="shared" si="15"/>
        <v>430622.99</v>
      </c>
      <c r="F49" s="23">
        <f t="shared" si="15"/>
        <v>718552.61</v>
      </c>
      <c r="G49" s="23">
        <f t="shared" si="15"/>
        <v>991060.81</v>
      </c>
      <c r="H49" s="23">
        <f t="shared" si="15"/>
        <v>400533.1</v>
      </c>
      <c r="I49" s="23">
        <f>ROUND(I30*I7,2)</f>
        <v>140380.68</v>
      </c>
      <c r="J49" s="23">
        <f>ROUND(J30*J7,2)</f>
        <v>361768.43</v>
      </c>
      <c r="K49" s="23">
        <f t="shared" si="14"/>
        <v>5164392.239999999</v>
      </c>
    </row>
    <row r="50" spans="1:11" ht="17.25" customHeight="1">
      <c r="A50" s="34" t="s">
        <v>45</v>
      </c>
      <c r="B50" s="19">
        <v>0</v>
      </c>
      <c r="C50" s="23">
        <f>ROUND(C31*C7,2)</f>
        <v>1627.25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1627.25</v>
      </c>
    </row>
    <row r="51" spans="1:11" ht="17.25" customHeight="1">
      <c r="A51" s="66" t="s">
        <v>106</v>
      </c>
      <c r="B51" s="67">
        <f aca="true" t="shared" si="16" ref="B51:H51">ROUND(B32*B7,2)</f>
        <v>-849.95</v>
      </c>
      <c r="C51" s="67">
        <f t="shared" si="16"/>
        <v>-1156.56</v>
      </c>
      <c r="D51" s="67">
        <f t="shared" si="16"/>
        <v>-1282.18</v>
      </c>
      <c r="E51" s="67">
        <f t="shared" si="16"/>
        <v>-662.72</v>
      </c>
      <c r="F51" s="67">
        <f t="shared" si="16"/>
        <v>-1146.52</v>
      </c>
      <c r="G51" s="67">
        <f t="shared" si="16"/>
        <v>-1555.07</v>
      </c>
      <c r="H51" s="67">
        <f t="shared" si="16"/>
        <v>-646.45</v>
      </c>
      <c r="I51" s="19">
        <v>0</v>
      </c>
      <c r="J51" s="19">
        <v>0</v>
      </c>
      <c r="K51" s="67">
        <f>SUM(B51:J51)</f>
        <v>-7299.45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28428.59</v>
      </c>
      <c r="I53" s="31">
        <f>+I35</f>
        <v>0</v>
      </c>
      <c r="J53" s="31">
        <f>+J35</f>
        <v>0</v>
      </c>
      <c r="K53" s="23">
        <f t="shared" si="14"/>
        <v>28428.59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-56658</v>
      </c>
      <c r="C61" s="35">
        <f t="shared" si="17"/>
        <v>-86777.22</v>
      </c>
      <c r="D61" s="35">
        <f t="shared" si="17"/>
        <v>-85783.38</v>
      </c>
      <c r="E61" s="35">
        <f t="shared" si="17"/>
        <v>-51520.4</v>
      </c>
      <c r="F61" s="35">
        <f t="shared" si="17"/>
        <v>-69031.45</v>
      </c>
      <c r="G61" s="35">
        <f t="shared" si="17"/>
        <v>-85012.03</v>
      </c>
      <c r="H61" s="35">
        <f t="shared" si="17"/>
        <v>-54305.8</v>
      </c>
      <c r="I61" s="35">
        <f t="shared" si="17"/>
        <v>-12022.48</v>
      </c>
      <c r="J61" s="35">
        <f t="shared" si="17"/>
        <v>-37247.6</v>
      </c>
      <c r="K61" s="35">
        <f>SUM(B61:J61)</f>
        <v>-538358.36</v>
      </c>
    </row>
    <row r="62" spans="1:11" ht="18.75" customHeight="1">
      <c r="A62" s="16" t="s">
        <v>75</v>
      </c>
      <c r="B62" s="35">
        <f aca="true" t="shared" si="18" ref="B62:J62">B63+B64+B65+B66+B67+B68</f>
        <v>-56658</v>
      </c>
      <c r="C62" s="35">
        <f t="shared" si="18"/>
        <v>-86700.8</v>
      </c>
      <c r="D62" s="35">
        <f t="shared" si="18"/>
        <v>-84709.6</v>
      </c>
      <c r="E62" s="35">
        <f t="shared" si="18"/>
        <v>-51520.4</v>
      </c>
      <c r="F62" s="35">
        <f t="shared" si="18"/>
        <v>-68650.8</v>
      </c>
      <c r="G62" s="35">
        <f t="shared" si="18"/>
        <v>-85006</v>
      </c>
      <c r="H62" s="35">
        <f t="shared" si="18"/>
        <v>-54305.8</v>
      </c>
      <c r="I62" s="35">
        <f t="shared" si="18"/>
        <v>-9747</v>
      </c>
      <c r="J62" s="35">
        <f t="shared" si="18"/>
        <v>-37247.6</v>
      </c>
      <c r="K62" s="35">
        <f aca="true" t="shared" si="19" ref="K62:K91">SUM(B62:J62)</f>
        <v>-534546</v>
      </c>
    </row>
    <row r="63" spans="1:11" ht="18.75" customHeight="1">
      <c r="A63" s="12" t="s">
        <v>76</v>
      </c>
      <c r="B63" s="35">
        <f>-ROUND(B9*$D$3,2)</f>
        <v>-56658</v>
      </c>
      <c r="C63" s="35">
        <f aca="true" t="shared" si="20" ref="C63:J63">-ROUND(C9*$D$3,2)</f>
        <v>-86700.8</v>
      </c>
      <c r="D63" s="35">
        <f t="shared" si="20"/>
        <v>-84709.6</v>
      </c>
      <c r="E63" s="35">
        <f t="shared" si="20"/>
        <v>-51520.4</v>
      </c>
      <c r="F63" s="35">
        <f t="shared" si="20"/>
        <v>-68650.8</v>
      </c>
      <c r="G63" s="35">
        <f t="shared" si="20"/>
        <v>-85006</v>
      </c>
      <c r="H63" s="35">
        <f t="shared" si="20"/>
        <v>-54305.8</v>
      </c>
      <c r="I63" s="35">
        <f t="shared" si="20"/>
        <v>-9747</v>
      </c>
      <c r="J63" s="35">
        <f t="shared" si="20"/>
        <v>-37247.6</v>
      </c>
      <c r="K63" s="35">
        <f t="shared" si="19"/>
        <v>-534546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-1073.78</v>
      </c>
      <c r="E69" s="67">
        <f t="shared" si="21"/>
        <v>0</v>
      </c>
      <c r="F69" s="67">
        <f t="shared" si="21"/>
        <v>-380.65</v>
      </c>
      <c r="G69" s="67">
        <f t="shared" si="21"/>
        <v>-6.03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-3812.3599999999997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457469.91000000003</v>
      </c>
      <c r="C104" s="24">
        <f t="shared" si="22"/>
        <v>675355.8799999998</v>
      </c>
      <c r="D104" s="24">
        <f t="shared" si="22"/>
        <v>842573.06</v>
      </c>
      <c r="E104" s="24">
        <f t="shared" si="22"/>
        <v>404600.7</v>
      </c>
      <c r="F104" s="24">
        <f t="shared" si="22"/>
        <v>677437.6399999999</v>
      </c>
      <c r="G104" s="24">
        <f t="shared" si="22"/>
        <v>941649.56</v>
      </c>
      <c r="H104" s="24">
        <f t="shared" si="22"/>
        <v>397973.69</v>
      </c>
      <c r="I104" s="24">
        <f>+I105+I106</f>
        <v>129423.92</v>
      </c>
      <c r="J104" s="24">
        <f>+J105+J106</f>
        <v>340758.71</v>
      </c>
      <c r="K104" s="48">
        <f>SUM(B104:J104)</f>
        <v>4867243.069999999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438560.57</v>
      </c>
      <c r="C105" s="24">
        <f t="shared" si="23"/>
        <v>651544.0399999998</v>
      </c>
      <c r="D105" s="24">
        <f t="shared" si="23"/>
        <v>816740.13</v>
      </c>
      <c r="E105" s="24">
        <f t="shared" si="23"/>
        <v>381885.27</v>
      </c>
      <c r="F105" s="24">
        <f t="shared" si="23"/>
        <v>653656.1599999999</v>
      </c>
      <c r="G105" s="24">
        <f t="shared" si="23"/>
        <v>911923.79</v>
      </c>
      <c r="H105" s="24">
        <f t="shared" si="23"/>
        <v>377724.48</v>
      </c>
      <c r="I105" s="24">
        <f t="shared" si="23"/>
        <v>129423.92</v>
      </c>
      <c r="J105" s="24">
        <f t="shared" si="23"/>
        <v>326737.87</v>
      </c>
      <c r="K105" s="48">
        <f>SUM(B105:J105)</f>
        <v>4688196.2299999995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4867243.07</v>
      </c>
      <c r="L112" s="54"/>
    </row>
    <row r="113" spans="1:11" ht="18.75" customHeight="1">
      <c r="A113" s="26" t="s">
        <v>71</v>
      </c>
      <c r="B113" s="27">
        <v>59698.66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59698.66</v>
      </c>
    </row>
    <row r="114" spans="1:11" ht="18.75" customHeight="1">
      <c r="A114" s="26" t="s">
        <v>72</v>
      </c>
      <c r="B114" s="27">
        <v>397771.25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397771.25</v>
      </c>
    </row>
    <row r="115" spans="1:11" ht="18.75" customHeight="1">
      <c r="A115" s="26" t="s">
        <v>73</v>
      </c>
      <c r="B115" s="40">
        <v>0</v>
      </c>
      <c r="C115" s="27">
        <f>+C104</f>
        <v>675355.8799999998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675355.8799999998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842573.06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842573.06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404600.7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404600.7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126737.58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126737.58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233670.18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233670.18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41252.35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41252.35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275777.53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275777.53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281786.31</v>
      </c>
      <c r="H122" s="40">
        <v>0</v>
      </c>
      <c r="I122" s="40">
        <v>0</v>
      </c>
      <c r="J122" s="40">
        <v>0</v>
      </c>
      <c r="K122" s="41">
        <f t="shared" si="25"/>
        <v>281786.31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30093.8</v>
      </c>
      <c r="H123" s="40">
        <v>0</v>
      </c>
      <c r="I123" s="40">
        <v>0</v>
      </c>
      <c r="J123" s="40">
        <v>0</v>
      </c>
      <c r="K123" s="41">
        <f t="shared" si="25"/>
        <v>30093.8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144907.47</v>
      </c>
      <c r="H124" s="40">
        <v>0</v>
      </c>
      <c r="I124" s="40">
        <v>0</v>
      </c>
      <c r="J124" s="40">
        <v>0</v>
      </c>
      <c r="K124" s="41">
        <f t="shared" si="25"/>
        <v>144907.47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127476.68</v>
      </c>
      <c r="H125" s="40">
        <v>0</v>
      </c>
      <c r="I125" s="40">
        <v>0</v>
      </c>
      <c r="J125" s="40">
        <v>0</v>
      </c>
      <c r="K125" s="41">
        <f t="shared" si="25"/>
        <v>127476.68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357385.3</v>
      </c>
      <c r="H126" s="40">
        <v>0</v>
      </c>
      <c r="I126" s="40">
        <v>0</v>
      </c>
      <c r="J126" s="40">
        <v>0</v>
      </c>
      <c r="K126" s="41">
        <f t="shared" si="25"/>
        <v>357385.3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142798.56</v>
      </c>
      <c r="I127" s="40">
        <v>0</v>
      </c>
      <c r="J127" s="40">
        <v>0</v>
      </c>
      <c r="K127" s="41">
        <f t="shared" si="25"/>
        <v>142798.56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255175.13</v>
      </c>
      <c r="I128" s="40">
        <v>0</v>
      </c>
      <c r="J128" s="40">
        <v>0</v>
      </c>
      <c r="K128" s="41">
        <f t="shared" si="25"/>
        <v>255175.13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129423.92</v>
      </c>
      <c r="J129" s="40">
        <v>0</v>
      </c>
      <c r="K129" s="41">
        <f t="shared" si="25"/>
        <v>129423.92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340758.71</v>
      </c>
      <c r="K130" s="44">
        <f t="shared" si="25"/>
        <v>340758.71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2016-10-26T13:06:15Z</dcterms:modified>
  <cp:category/>
  <cp:version/>
  <cp:contentType/>
  <cp:contentStatus/>
</cp:coreProperties>
</file>