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<sst xmlns="http://schemas.openxmlformats.org/spreadsheetml/2006/main" count="134" uniqueCount="134">
  <si>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</si>
  <si>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</si>
  <si>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</si>
  <si>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</si>
  <si>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</si>
  <si>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</si>
  <si>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</si>
  <si>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</si>
  <si>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</si>
  <si>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</si>
  <si>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</si>
  <si>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</si>
  <si>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</si>
  <si>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</si>
  <si>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</si>
  <si>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</si>
  <si>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</si>
  <si>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</si>
  <si>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</si>
  <si>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</si>
  <si>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</si>
  <si>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</si>
  <si>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</si>
  <si>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</si>
  <si>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</si>
  <si>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</si>
  <si>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</si>
  <si>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</si>
  <si>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</si>
  <si>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</si>
  <si>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</si>
  <si>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</si>
  <si>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</si>
  <si>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</si>
  <si>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</si>
  <si>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</si>
  <si>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</si>
  <si>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</si>
  <si>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</si>
  <si>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</si>
  <si>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</si>
  <si>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</si>
  <si>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</si>
  <si>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</si>
  <si>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</si>
  <si>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</si>
  <si>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</si>
  <si>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</si>
  <si>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</si>
  <si>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</si>
  <si>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</si>
  <si>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</si>
  <si>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</si>
  <si>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</si>
  <si>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</si>
  <si>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</si>
  <si>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</si>
  <si>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</si>
  <si>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</si>
  <si>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</si>
  <si>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</si>
  <si>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</si>
  <si>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</si>
  <si>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</si>
  <si>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</si>
  <si>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</si>
  <si>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</si>
  <si>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</si>
  <si>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</si>
  <si>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</si>
  <si>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</si>
  <si>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</si>
  <si>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</si>
  <si>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</si>
  <si>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</si>
  <si>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</si>
  <si>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</si>
  <si>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</si>
  <si>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</si>
  <si>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</si>
  <si>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</si>
  <si>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</si>
  <si>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</si>
  <si>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</si>
  <si>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</si>
  <si>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</si>
  <si>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</si>
  <si>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</si>
  <si>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</si>
  <si>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</si>
  <si>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</si>
  <si>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</si>
  <si>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</si>
  <si>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</si>
  <si>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</si>
  <si>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</si>
  <si>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</si>
  <si>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</si>
  <si>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</si>
  <si>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</si>
  <si>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</si>
  <si>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</si>
  <si>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</si>
  <si>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</si>
  <si>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</si>
  <si>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</si>
  <si>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</si>
  <si>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</si>
  <si>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</si>
  <si>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</si>
  <si>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</si>
  <si>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</si>
  <si>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</si>
  <si>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</si>
  <si>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</si>
  <si>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</si>
  <si>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</si>
  <si>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</si>
  <si>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</si>
  <si>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</si>
  <si>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</si>
  <si>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</si>
  <si>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</si>
  <si>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</si>
  <si>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</si>
  <si>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</si>
  <si>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</si>
  <si>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</si>
  <si>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</si>
  <si>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</si>
  <si>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</si>
  <si>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</si>
  <si>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</si>
  <si>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15/10/16 - VENCIMENTO 26/10/16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</si>
</sst>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2" fillId="0" borderId="4" xfId="53" applyNumberFormat="1" applyFont="1" applyFill="1" applyBorder="1" applyAlignment="1">
      <alignment horizontal="center" vertical="center"/>
    </xf>
    <xf numFmtId="173" fontId="32" fillId="35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15</v>
      </c>
      <c r="B4" s="80" t="s">
        <v>93</v>
      </c>
      <c r="C4" s="81"/>
      <c r="D4" s="81"/>
      <c r="E4" s="81"/>
      <c r="F4" s="81"/>
      <c r="G4" s="81"/>
      <c r="H4" s="81"/>
      <c r="I4" s="81"/>
      <c r="J4" s="82"/>
      <c r="K4" s="79" t="s">
        <v>16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3" t="s">
        <v>92</v>
      </c>
      <c r="J5" s="83" t="s">
        <v>91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28</v>
      </c>
      <c r="B7" s="9">
        <f aca="true" t="shared" si="0" ref="B7:K7">+B8+B20+B24+B27</f>
        <v>345340</v>
      </c>
      <c r="C7" s="9">
        <f t="shared" si="0"/>
        <v>440510</v>
      </c>
      <c r="D7" s="9">
        <f t="shared" si="0"/>
        <v>483717</v>
      </c>
      <c r="E7" s="9">
        <f t="shared" si="0"/>
        <v>276245</v>
      </c>
      <c r="F7" s="9">
        <f t="shared" si="0"/>
        <v>416665</v>
      </c>
      <c r="G7" s="9">
        <f t="shared" si="0"/>
        <v>663903</v>
      </c>
      <c r="H7" s="9">
        <f t="shared" si="0"/>
        <v>268379</v>
      </c>
      <c r="I7" s="9">
        <f t="shared" si="0"/>
        <v>63124</v>
      </c>
      <c r="J7" s="9">
        <f t="shared" si="0"/>
        <v>197201</v>
      </c>
      <c r="K7" s="9">
        <f t="shared" si="0"/>
        <v>3155084</v>
      </c>
      <c r="L7" s="52"/>
    </row>
    <row r="8" spans="1:11" ht="17.25" customHeight="1">
      <c r="A8" s="10" t="s">
        <v>99</v>
      </c>
      <c r="B8" s="11">
        <f>B9+B12+B16</f>
        <v>168119</v>
      </c>
      <c r="C8" s="11">
        <f aca="true" t="shared" si="1" ref="C8:J8">C9+C12+C16</f>
        <v>222730</v>
      </c>
      <c r="D8" s="11">
        <f t="shared" si="1"/>
        <v>233018</v>
      </c>
      <c r="E8" s="11">
        <f t="shared" si="1"/>
        <v>141560</v>
      </c>
      <c r="F8" s="11">
        <f t="shared" si="1"/>
        <v>201545</v>
      </c>
      <c r="G8" s="11">
        <f t="shared" si="1"/>
        <v>328129</v>
      </c>
      <c r="H8" s="11">
        <f t="shared" si="1"/>
        <v>146612</v>
      </c>
      <c r="I8" s="11">
        <f t="shared" si="1"/>
        <v>29061</v>
      </c>
      <c r="J8" s="11">
        <f t="shared" si="1"/>
        <v>92723</v>
      </c>
      <c r="K8" s="11">
        <f>SUM(B8:J8)</f>
        <v>1563497</v>
      </c>
    </row>
    <row r="9" spans="1:11" ht="17.25" customHeight="1">
      <c r="A9" s="15" t="s">
        <v>17</v>
      </c>
      <c r="B9" s="13">
        <f>+B10+B11</f>
        <v>26476</v>
      </c>
      <c r="C9" s="13">
        <f aca="true" t="shared" si="2" ref="C9:J9">+C10+C11</f>
        <v>37850</v>
      </c>
      <c r="D9" s="13">
        <f t="shared" si="2"/>
        <v>34349</v>
      </c>
      <c r="E9" s="13">
        <f t="shared" si="2"/>
        <v>23378</v>
      </c>
      <c r="F9" s="13">
        <f t="shared" si="2"/>
        <v>26192</v>
      </c>
      <c r="G9" s="13">
        <f t="shared" si="2"/>
        <v>31223</v>
      </c>
      <c r="H9" s="13">
        <f t="shared" si="2"/>
        <v>26185</v>
      </c>
      <c r="I9" s="13">
        <f t="shared" si="2"/>
        <v>5525</v>
      </c>
      <c r="J9" s="13">
        <f t="shared" si="2"/>
        <v>12808</v>
      </c>
      <c r="K9" s="11">
        <f>SUM(B9:J9)</f>
        <v>223986</v>
      </c>
    </row>
    <row r="10" spans="1:11" ht="17.25" customHeight="1">
      <c r="A10" s="29" t="s">
        <v>18</v>
      </c>
      <c r="B10" s="13">
        <v>26476</v>
      </c>
      <c r="C10" s="13">
        <v>37850</v>
      </c>
      <c r="D10" s="13">
        <v>34349</v>
      </c>
      <c r="E10" s="13">
        <v>23378</v>
      </c>
      <c r="F10" s="13">
        <v>26192</v>
      </c>
      <c r="G10" s="13">
        <v>31223</v>
      </c>
      <c r="H10" s="13">
        <v>26185</v>
      </c>
      <c r="I10" s="13">
        <v>5525</v>
      </c>
      <c r="J10" s="13">
        <v>12808</v>
      </c>
      <c r="K10" s="11">
        <f>SUM(B10:J10)</f>
        <v>223986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116479</v>
      </c>
      <c r="C12" s="17">
        <f t="shared" si="3"/>
        <v>154091</v>
      </c>
      <c r="D12" s="17">
        <f t="shared" si="3"/>
        <v>164941</v>
      </c>
      <c r="E12" s="17">
        <f t="shared" si="3"/>
        <v>98263</v>
      </c>
      <c r="F12" s="17">
        <f t="shared" si="3"/>
        <v>140652</v>
      </c>
      <c r="G12" s="17">
        <f t="shared" si="3"/>
        <v>235927</v>
      </c>
      <c r="H12" s="17">
        <f t="shared" si="3"/>
        <v>101019</v>
      </c>
      <c r="I12" s="17">
        <f t="shared" si="3"/>
        <v>19102</v>
      </c>
      <c r="J12" s="17">
        <f t="shared" si="3"/>
        <v>66337</v>
      </c>
      <c r="K12" s="11">
        <f aca="true" t="shared" si="4" ref="K12:K27">SUM(B12:J12)</f>
        <v>1096811</v>
      </c>
    </row>
    <row r="13" spans="1:13" ht="17.25" customHeight="1">
      <c r="A13" s="14" t="s">
        <v>20</v>
      </c>
      <c r="B13" s="13">
        <v>56645</v>
      </c>
      <c r="C13" s="13">
        <v>81082</v>
      </c>
      <c r="D13" s="13">
        <v>87562</v>
      </c>
      <c r="E13" s="13">
        <v>51403</v>
      </c>
      <c r="F13" s="13">
        <v>69594</v>
      </c>
      <c r="G13" s="13">
        <v>107470</v>
      </c>
      <c r="H13" s="13">
        <v>46195</v>
      </c>
      <c r="I13" s="13">
        <v>10994</v>
      </c>
      <c r="J13" s="13">
        <v>34996</v>
      </c>
      <c r="K13" s="11">
        <f t="shared" si="4"/>
        <v>545941</v>
      </c>
      <c r="L13" s="52"/>
      <c r="M13" s="53"/>
    </row>
    <row r="14" spans="1:12" ht="17.25" customHeight="1">
      <c r="A14" s="14" t="s">
        <v>21</v>
      </c>
      <c r="B14" s="13">
        <v>56240</v>
      </c>
      <c r="C14" s="13">
        <v>67734</v>
      </c>
      <c r="D14" s="13">
        <v>73430</v>
      </c>
      <c r="E14" s="13">
        <v>43562</v>
      </c>
      <c r="F14" s="13">
        <v>67515</v>
      </c>
      <c r="G14" s="13">
        <v>123131</v>
      </c>
      <c r="H14" s="13">
        <v>49992</v>
      </c>
      <c r="I14" s="13">
        <v>7376</v>
      </c>
      <c r="J14" s="13">
        <v>29962</v>
      </c>
      <c r="K14" s="11">
        <f t="shared" si="4"/>
        <v>518942</v>
      </c>
      <c r="L14" s="52"/>
    </row>
    <row r="15" spans="1:11" ht="17.25" customHeight="1">
      <c r="A15" s="14" t="s">
        <v>22</v>
      </c>
      <c r="B15" s="13">
        <v>3594</v>
      </c>
      <c r="C15" s="13">
        <v>5275</v>
      </c>
      <c r="D15" s="13">
        <v>3949</v>
      </c>
      <c r="E15" s="13">
        <v>3298</v>
      </c>
      <c r="F15" s="13">
        <v>3543</v>
      </c>
      <c r="G15" s="13">
        <v>5326</v>
      </c>
      <c r="H15" s="13">
        <v>4832</v>
      </c>
      <c r="I15" s="13">
        <v>732</v>
      </c>
      <c r="J15" s="13">
        <v>1379</v>
      </c>
      <c r="K15" s="11">
        <f t="shared" si="4"/>
        <v>31928</v>
      </c>
    </row>
    <row r="16" spans="1:11" ht="17.25" customHeight="1">
      <c r="A16" s="15" t="s">
        <v>95</v>
      </c>
      <c r="B16" s="13">
        <f>B17+B18+B19</f>
        <v>25164</v>
      </c>
      <c r="C16" s="13">
        <f aca="true" t="shared" si="5" ref="C16:J16">C17+C18+C19</f>
        <v>30789</v>
      </c>
      <c r="D16" s="13">
        <f t="shared" si="5"/>
        <v>33728</v>
      </c>
      <c r="E16" s="13">
        <f t="shared" si="5"/>
        <v>19919</v>
      </c>
      <c r="F16" s="13">
        <f t="shared" si="5"/>
        <v>34701</v>
      </c>
      <c r="G16" s="13">
        <f t="shared" si="5"/>
        <v>60979</v>
      </c>
      <c r="H16" s="13">
        <f t="shared" si="5"/>
        <v>19408</v>
      </c>
      <c r="I16" s="13">
        <f t="shared" si="5"/>
        <v>4434</v>
      </c>
      <c r="J16" s="13">
        <f t="shared" si="5"/>
        <v>13578</v>
      </c>
      <c r="K16" s="11">
        <f t="shared" si="4"/>
        <v>242700</v>
      </c>
    </row>
    <row r="17" spans="1:11" ht="17.25" customHeight="1">
      <c r="A17" s="14" t="s">
        <v>96</v>
      </c>
      <c r="B17" s="13">
        <v>13520</v>
      </c>
      <c r="C17" s="13">
        <v>18312</v>
      </c>
      <c r="D17" s="13">
        <v>18698</v>
      </c>
      <c r="E17" s="13">
        <v>11084</v>
      </c>
      <c r="F17" s="13">
        <v>19487</v>
      </c>
      <c r="G17" s="13">
        <v>31107</v>
      </c>
      <c r="H17" s="13">
        <v>10891</v>
      </c>
      <c r="I17" s="13">
        <v>2696</v>
      </c>
      <c r="J17" s="13">
        <v>7329</v>
      </c>
      <c r="K17" s="11">
        <f t="shared" si="4"/>
        <v>133124</v>
      </c>
    </row>
    <row r="18" spans="1:11" ht="17.25" customHeight="1">
      <c r="A18" s="14" t="s">
        <v>97</v>
      </c>
      <c r="B18" s="13">
        <v>10728</v>
      </c>
      <c r="C18" s="13">
        <v>11140</v>
      </c>
      <c r="D18" s="13">
        <v>14129</v>
      </c>
      <c r="E18" s="13">
        <v>8091</v>
      </c>
      <c r="F18" s="13">
        <v>14434</v>
      </c>
      <c r="G18" s="13">
        <v>28599</v>
      </c>
      <c r="H18" s="13">
        <v>7647</v>
      </c>
      <c r="I18" s="13">
        <v>1578</v>
      </c>
      <c r="J18" s="13">
        <v>5933</v>
      </c>
      <c r="K18" s="11">
        <f t="shared" si="4"/>
        <v>102279</v>
      </c>
    </row>
    <row r="19" spans="1:11" ht="17.25" customHeight="1">
      <c r="A19" s="14" t="s">
        <v>98</v>
      </c>
      <c r="B19" s="13">
        <v>916</v>
      </c>
      <c r="C19" s="13">
        <v>1337</v>
      </c>
      <c r="D19" s="13">
        <v>901</v>
      </c>
      <c r="E19" s="13">
        <v>744</v>
      </c>
      <c r="F19" s="13">
        <v>780</v>
      </c>
      <c r="G19" s="13">
        <v>1273</v>
      </c>
      <c r="H19" s="13">
        <v>870</v>
      </c>
      <c r="I19" s="13">
        <v>160</v>
      </c>
      <c r="J19" s="13">
        <v>316</v>
      </c>
      <c r="K19" s="11">
        <f t="shared" si="4"/>
        <v>7297</v>
      </c>
    </row>
    <row r="20" spans="1:11" ht="17.25" customHeight="1">
      <c r="A20" s="16" t="s">
        <v>23</v>
      </c>
      <c r="B20" s="11">
        <f>+B21+B22+B23</f>
        <v>86308</v>
      </c>
      <c r="C20" s="11">
        <f aca="true" t="shared" si="6" ref="C20:J20">+C21+C22+C23</f>
        <v>96952</v>
      </c>
      <c r="D20" s="11">
        <f t="shared" si="6"/>
        <v>118779</v>
      </c>
      <c r="E20" s="11">
        <f t="shared" si="6"/>
        <v>63559</v>
      </c>
      <c r="F20" s="11">
        <f t="shared" si="6"/>
        <v>116071</v>
      </c>
      <c r="G20" s="11">
        <f t="shared" si="6"/>
        <v>203475</v>
      </c>
      <c r="H20" s="11">
        <f t="shared" si="6"/>
        <v>62260</v>
      </c>
      <c r="I20" s="11">
        <f t="shared" si="6"/>
        <v>15505</v>
      </c>
      <c r="J20" s="11">
        <f t="shared" si="6"/>
        <v>45100</v>
      </c>
      <c r="K20" s="11">
        <f t="shared" si="4"/>
        <v>808009</v>
      </c>
    </row>
    <row r="21" spans="1:12" ht="17.25" customHeight="1">
      <c r="A21" s="12" t="s">
        <v>24</v>
      </c>
      <c r="B21" s="13">
        <v>45703</v>
      </c>
      <c r="C21" s="13">
        <v>56188</v>
      </c>
      <c r="D21" s="13">
        <v>69086</v>
      </c>
      <c r="E21" s="13">
        <v>36507</v>
      </c>
      <c r="F21" s="13">
        <v>62002</v>
      </c>
      <c r="G21" s="13">
        <v>97367</v>
      </c>
      <c r="H21" s="13">
        <v>32718</v>
      </c>
      <c r="I21" s="13">
        <v>9677</v>
      </c>
      <c r="J21" s="13">
        <v>25346</v>
      </c>
      <c r="K21" s="11">
        <f t="shared" si="4"/>
        <v>434594</v>
      </c>
      <c r="L21" s="52"/>
    </row>
    <row r="22" spans="1:12" ht="17.25" customHeight="1">
      <c r="A22" s="12" t="s">
        <v>25</v>
      </c>
      <c r="B22" s="13">
        <v>38879</v>
      </c>
      <c r="C22" s="13">
        <v>38568</v>
      </c>
      <c r="D22" s="13">
        <v>47718</v>
      </c>
      <c r="E22" s="13">
        <v>25794</v>
      </c>
      <c r="F22" s="13">
        <v>52306</v>
      </c>
      <c r="G22" s="13">
        <v>103130</v>
      </c>
      <c r="H22" s="13">
        <v>27989</v>
      </c>
      <c r="I22" s="13">
        <v>5473</v>
      </c>
      <c r="J22" s="13">
        <v>19057</v>
      </c>
      <c r="K22" s="11">
        <f t="shared" si="4"/>
        <v>358914</v>
      </c>
      <c r="L22" s="52"/>
    </row>
    <row r="23" spans="1:11" ht="17.25" customHeight="1">
      <c r="A23" s="12" t="s">
        <v>26</v>
      </c>
      <c r="B23" s="13">
        <v>1726</v>
      </c>
      <c r="C23" s="13">
        <v>2196</v>
      </c>
      <c r="D23" s="13">
        <v>1975</v>
      </c>
      <c r="E23" s="13">
        <v>1258</v>
      </c>
      <c r="F23" s="13">
        <v>1763</v>
      </c>
      <c r="G23" s="13">
        <v>2978</v>
      </c>
      <c r="H23" s="13">
        <v>1553</v>
      </c>
      <c r="I23" s="13">
        <v>355</v>
      </c>
      <c r="J23" s="13">
        <v>697</v>
      </c>
      <c r="K23" s="11">
        <f t="shared" si="4"/>
        <v>14501</v>
      </c>
    </row>
    <row r="24" spans="1:11" ht="17.25" customHeight="1">
      <c r="A24" s="16" t="s">
        <v>27</v>
      </c>
      <c r="B24" s="13">
        <f>+B25+B26</f>
        <v>90913</v>
      </c>
      <c r="C24" s="13">
        <f aca="true" t="shared" si="7" ref="C24:J24">+C25+C26</f>
        <v>120828</v>
      </c>
      <c r="D24" s="13">
        <f t="shared" si="7"/>
        <v>131920</v>
      </c>
      <c r="E24" s="13">
        <f t="shared" si="7"/>
        <v>71126</v>
      </c>
      <c r="F24" s="13">
        <f t="shared" si="7"/>
        <v>99049</v>
      </c>
      <c r="G24" s="13">
        <f t="shared" si="7"/>
        <v>132299</v>
      </c>
      <c r="H24" s="13">
        <f t="shared" si="7"/>
        <v>56741</v>
      </c>
      <c r="I24" s="13">
        <f t="shared" si="7"/>
        <v>18558</v>
      </c>
      <c r="J24" s="13">
        <f t="shared" si="7"/>
        <v>59378</v>
      </c>
      <c r="K24" s="11">
        <f t="shared" si="4"/>
        <v>780812</v>
      </c>
    </row>
    <row r="25" spans="1:12" ht="17.25" customHeight="1">
      <c r="A25" s="12" t="s">
        <v>131</v>
      </c>
      <c r="B25" s="13">
        <v>42366</v>
      </c>
      <c r="C25" s="13">
        <v>60134</v>
      </c>
      <c r="D25" s="13">
        <v>70985</v>
      </c>
      <c r="E25" s="13">
        <v>38071</v>
      </c>
      <c r="F25" s="13">
        <v>47228</v>
      </c>
      <c r="G25" s="13">
        <v>60032</v>
      </c>
      <c r="H25" s="13">
        <v>27149</v>
      </c>
      <c r="I25" s="13">
        <v>11571</v>
      </c>
      <c r="J25" s="13">
        <v>30984</v>
      </c>
      <c r="K25" s="11">
        <f t="shared" si="4"/>
        <v>388520</v>
      </c>
      <c r="L25" s="52"/>
    </row>
    <row r="26" spans="1:12" ht="17.25" customHeight="1">
      <c r="A26" s="12" t="s">
        <v>132</v>
      </c>
      <c r="B26" s="13">
        <v>48547</v>
      </c>
      <c r="C26" s="13">
        <v>60694</v>
      </c>
      <c r="D26" s="13">
        <v>60935</v>
      </c>
      <c r="E26" s="13">
        <v>33055</v>
      </c>
      <c r="F26" s="13">
        <v>51821</v>
      </c>
      <c r="G26" s="13">
        <v>72267</v>
      </c>
      <c r="H26" s="13">
        <v>29592</v>
      </c>
      <c r="I26" s="13">
        <v>6987</v>
      </c>
      <c r="J26" s="13">
        <v>28394</v>
      </c>
      <c r="K26" s="11">
        <f t="shared" si="4"/>
        <v>392292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2766</v>
      </c>
      <c r="I27" s="11">
        <v>0</v>
      </c>
      <c r="J27" s="11">
        <v>0</v>
      </c>
      <c r="K27" s="11">
        <f t="shared" si="4"/>
        <v>2766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23489.36</v>
      </c>
      <c r="I35" s="19">
        <v>0</v>
      </c>
      <c r="J35" s="19">
        <v>0</v>
      </c>
      <c r="K35" s="23">
        <f>SUM(B35:J35)</f>
        <v>23489.36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104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980836.05</v>
      </c>
      <c r="C47" s="22">
        <f aca="true" t="shared" si="12" ref="C47:H47">+C48+C57</f>
        <v>1396749.84</v>
      </c>
      <c r="D47" s="22">
        <f t="shared" si="12"/>
        <v>1722616.1099999999</v>
      </c>
      <c r="E47" s="22">
        <f t="shared" si="12"/>
        <v>847083.4900000001</v>
      </c>
      <c r="F47" s="22">
        <f t="shared" si="12"/>
        <v>1254433.0899999999</v>
      </c>
      <c r="G47" s="22">
        <f t="shared" si="12"/>
        <v>1684697.54</v>
      </c>
      <c r="H47" s="22">
        <f t="shared" si="12"/>
        <v>811126.0599999999</v>
      </c>
      <c r="I47" s="22">
        <f>+I48+I57</f>
        <v>319923.98</v>
      </c>
      <c r="J47" s="22">
        <f>+J48+J57</f>
        <v>607387.32</v>
      </c>
      <c r="K47" s="22">
        <f>SUM(B47:J47)</f>
        <v>9624853.48</v>
      </c>
    </row>
    <row r="48" spans="1:11" ht="17.25" customHeight="1">
      <c r="A48" s="16" t="s">
        <v>113</v>
      </c>
      <c r="B48" s="23">
        <f>SUM(B49:B56)</f>
        <v>961926.7100000001</v>
      </c>
      <c r="C48" s="23">
        <f aca="true" t="shared" si="13" ref="C48:J48">SUM(C49:C56)</f>
        <v>1372938</v>
      </c>
      <c r="D48" s="23">
        <f t="shared" si="13"/>
        <v>1696783.18</v>
      </c>
      <c r="E48" s="23">
        <f t="shared" si="13"/>
        <v>824368.06</v>
      </c>
      <c r="F48" s="23">
        <f t="shared" si="13"/>
        <v>1230651.6099999999</v>
      </c>
      <c r="G48" s="23">
        <f t="shared" si="13"/>
        <v>1654971.77</v>
      </c>
      <c r="H48" s="23">
        <f t="shared" si="13"/>
        <v>790876.85</v>
      </c>
      <c r="I48" s="23">
        <f t="shared" si="13"/>
        <v>319923.98</v>
      </c>
      <c r="J48" s="23">
        <f t="shared" si="13"/>
        <v>593366.48</v>
      </c>
      <c r="K48" s="23">
        <f aca="true" t="shared" si="14" ref="K48:K57">SUM(B48:J48)</f>
        <v>9445806.639999999</v>
      </c>
    </row>
    <row r="49" spans="1:11" ht="17.25" customHeight="1">
      <c r="A49" s="34" t="s">
        <v>44</v>
      </c>
      <c r="B49" s="23">
        <f aca="true" t="shared" si="15" ref="B49:H49">ROUND(B30*B7,2)</f>
        <v>959492.66</v>
      </c>
      <c r="C49" s="23">
        <f t="shared" si="15"/>
        <v>1366285.82</v>
      </c>
      <c r="D49" s="23">
        <f t="shared" si="15"/>
        <v>1692816.01</v>
      </c>
      <c r="E49" s="23">
        <f t="shared" si="15"/>
        <v>822187.99</v>
      </c>
      <c r="F49" s="23">
        <f t="shared" si="15"/>
        <v>1227328.42</v>
      </c>
      <c r="G49" s="23">
        <f t="shared" si="15"/>
        <v>1650130.91</v>
      </c>
      <c r="H49" s="23">
        <f t="shared" si="15"/>
        <v>764906.99</v>
      </c>
      <c r="I49" s="23">
        <f>ROUND(I30*I7,2)</f>
        <v>318858.26</v>
      </c>
      <c r="J49" s="23">
        <f>ROUND(J30*J7,2)</f>
        <v>591149.44</v>
      </c>
      <c r="K49" s="23">
        <f t="shared" si="14"/>
        <v>9393156.5</v>
      </c>
    </row>
    <row r="50" spans="1:11" ht="17.25" customHeight="1">
      <c r="A50" s="34" t="s">
        <v>45</v>
      </c>
      <c r="B50" s="19">
        <v>0</v>
      </c>
      <c r="C50" s="23">
        <f>ROUND(C31*C7,2)</f>
        <v>3036.96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3036.96</v>
      </c>
    </row>
    <row r="51" spans="1:11" ht="17.25" customHeight="1">
      <c r="A51" s="66" t="s">
        <v>106</v>
      </c>
      <c r="B51" s="67">
        <f aca="true" t="shared" si="16" ref="B51:H51">ROUND(B32*B7,2)</f>
        <v>-1657.63</v>
      </c>
      <c r="C51" s="67">
        <f t="shared" si="16"/>
        <v>-2158.5</v>
      </c>
      <c r="D51" s="67">
        <f t="shared" si="16"/>
        <v>-2418.59</v>
      </c>
      <c r="E51" s="67">
        <f t="shared" si="16"/>
        <v>-1265.33</v>
      </c>
      <c r="F51" s="67">
        <f t="shared" si="16"/>
        <v>-1958.33</v>
      </c>
      <c r="G51" s="67">
        <f t="shared" si="16"/>
        <v>-2589.22</v>
      </c>
      <c r="H51" s="67">
        <f t="shared" si="16"/>
        <v>-1234.54</v>
      </c>
      <c r="I51" s="19">
        <v>0</v>
      </c>
      <c r="J51" s="19">
        <v>0</v>
      </c>
      <c r="K51" s="67">
        <f>SUM(B51:J51)</f>
        <v>-13282.14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23489.36</v>
      </c>
      <c r="I53" s="31">
        <f>+I35</f>
        <v>0</v>
      </c>
      <c r="J53" s="31">
        <f>+J35</f>
        <v>0</v>
      </c>
      <c r="K53" s="23">
        <f t="shared" si="14"/>
        <v>23489.36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18909.34</v>
      </c>
      <c r="C57" s="36">
        <v>23811.84</v>
      </c>
      <c r="D57" s="36">
        <v>25832.93</v>
      </c>
      <c r="E57" s="36">
        <v>22715.43</v>
      </c>
      <c r="F57" s="36">
        <v>23781.48</v>
      </c>
      <c r="G57" s="36">
        <v>29725.77</v>
      </c>
      <c r="H57" s="36">
        <v>20249.21</v>
      </c>
      <c r="I57" s="19">
        <v>0</v>
      </c>
      <c r="J57" s="36">
        <v>14020.84</v>
      </c>
      <c r="K57" s="36">
        <f t="shared" si="14"/>
        <v>179046.84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-100608.8</v>
      </c>
      <c r="C61" s="35">
        <f t="shared" si="17"/>
        <v>-143906.42</v>
      </c>
      <c r="D61" s="35">
        <f t="shared" si="17"/>
        <v>-131599.98</v>
      </c>
      <c r="E61" s="35">
        <f t="shared" si="17"/>
        <v>-88836.4</v>
      </c>
      <c r="F61" s="35">
        <f t="shared" si="17"/>
        <v>-99910.25</v>
      </c>
      <c r="G61" s="35">
        <f t="shared" si="17"/>
        <v>-118653.43</v>
      </c>
      <c r="H61" s="35">
        <f t="shared" si="17"/>
        <v>-99503</v>
      </c>
      <c r="I61" s="35">
        <f t="shared" si="17"/>
        <v>-23270.48</v>
      </c>
      <c r="J61" s="35">
        <f t="shared" si="17"/>
        <v>-48670.4</v>
      </c>
      <c r="K61" s="35">
        <f>SUM(B61:J61)</f>
        <v>-854959.16</v>
      </c>
    </row>
    <row r="62" spans="1:11" ht="18.75" customHeight="1">
      <c r="A62" s="16" t="s">
        <v>75</v>
      </c>
      <c r="B62" s="35">
        <f aca="true" t="shared" si="18" ref="B62:J62">B63+B64+B65+B66+B67+B68</f>
        <v>-100608.8</v>
      </c>
      <c r="C62" s="35">
        <f t="shared" si="18"/>
        <v>-143830</v>
      </c>
      <c r="D62" s="35">
        <f t="shared" si="18"/>
        <v>-130526.2</v>
      </c>
      <c r="E62" s="35">
        <f t="shared" si="18"/>
        <v>-88836.4</v>
      </c>
      <c r="F62" s="35">
        <f t="shared" si="18"/>
        <v>-99529.6</v>
      </c>
      <c r="G62" s="35">
        <f t="shared" si="18"/>
        <v>-118647.4</v>
      </c>
      <c r="H62" s="35">
        <f t="shared" si="18"/>
        <v>-99503</v>
      </c>
      <c r="I62" s="35">
        <f t="shared" si="18"/>
        <v>-20995</v>
      </c>
      <c r="J62" s="35">
        <f t="shared" si="18"/>
        <v>-48670.4</v>
      </c>
      <c r="K62" s="35">
        <f aca="true" t="shared" si="19" ref="K62:K91">SUM(B62:J62)</f>
        <v>-851146.8</v>
      </c>
    </row>
    <row r="63" spans="1:11" ht="18.75" customHeight="1">
      <c r="A63" s="12" t="s">
        <v>76</v>
      </c>
      <c r="B63" s="35">
        <f>-ROUND(B9*$D$3,2)</f>
        <v>-100608.8</v>
      </c>
      <c r="C63" s="35">
        <f aca="true" t="shared" si="20" ref="C63:J63">-ROUND(C9*$D$3,2)</f>
        <v>-143830</v>
      </c>
      <c r="D63" s="35">
        <f t="shared" si="20"/>
        <v>-130526.2</v>
      </c>
      <c r="E63" s="35">
        <f t="shared" si="20"/>
        <v>-88836.4</v>
      </c>
      <c r="F63" s="35">
        <f t="shared" si="20"/>
        <v>-99529.6</v>
      </c>
      <c r="G63" s="35">
        <f t="shared" si="20"/>
        <v>-118647.4</v>
      </c>
      <c r="H63" s="35">
        <f t="shared" si="20"/>
        <v>-99503</v>
      </c>
      <c r="I63" s="35">
        <f t="shared" si="20"/>
        <v>-20995</v>
      </c>
      <c r="J63" s="35">
        <f t="shared" si="20"/>
        <v>-48670.4</v>
      </c>
      <c r="K63" s="35">
        <f t="shared" si="19"/>
        <v>-851146.8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107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53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80</v>
      </c>
      <c r="B69" s="19">
        <v>0</v>
      </c>
      <c r="C69" s="67">
        <f aca="true" t="shared" si="21" ref="B69:J69">SUM(C70:C99)</f>
        <v>-76.42</v>
      </c>
      <c r="D69" s="67">
        <f t="shared" si="21"/>
        <v>-1073.78</v>
      </c>
      <c r="E69" s="19">
        <v>0</v>
      </c>
      <c r="F69" s="67">
        <f t="shared" si="21"/>
        <v>-380.65</v>
      </c>
      <c r="G69" s="67">
        <f t="shared" si="21"/>
        <v>-6.03</v>
      </c>
      <c r="H69" s="19">
        <v>0</v>
      </c>
      <c r="I69" s="67">
        <f t="shared" si="21"/>
        <v>-2275.48</v>
      </c>
      <c r="J69" s="19">
        <v>0</v>
      </c>
      <c r="K69" s="67">
        <f t="shared" si="19"/>
        <v>-3812.3599999999997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-76.42</v>
      </c>
      <c r="D71" s="35">
        <v>-6.03</v>
      </c>
      <c r="E71" s="19">
        <v>0</v>
      </c>
      <c r="F71" s="19">
        <v>0</v>
      </c>
      <c r="G71" s="35">
        <v>-6.03</v>
      </c>
      <c r="H71" s="19">
        <v>0</v>
      </c>
      <c r="I71" s="19">
        <v>0</v>
      </c>
      <c r="J71" s="19">
        <v>0</v>
      </c>
      <c r="K71" s="67">
        <f t="shared" si="19"/>
        <v>-88.48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-3723.88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59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880227.25</v>
      </c>
      <c r="C104" s="24">
        <f t="shared" si="22"/>
        <v>1252843.4200000002</v>
      </c>
      <c r="D104" s="24">
        <f t="shared" si="22"/>
        <v>1591016.13</v>
      </c>
      <c r="E104" s="24">
        <f t="shared" si="22"/>
        <v>758247.0900000001</v>
      </c>
      <c r="F104" s="24">
        <f t="shared" si="22"/>
        <v>1154522.8399999999</v>
      </c>
      <c r="G104" s="24">
        <f t="shared" si="22"/>
        <v>1566044.11</v>
      </c>
      <c r="H104" s="24">
        <f t="shared" si="22"/>
        <v>711623.0599999999</v>
      </c>
      <c r="I104" s="24">
        <f>+I105+I106</f>
        <v>296653.5</v>
      </c>
      <c r="J104" s="24">
        <f>+J105+J106</f>
        <v>558716.9199999999</v>
      </c>
      <c r="K104" s="48">
        <f>SUM(B104:J104)</f>
        <v>8769894.32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861317.91</v>
      </c>
      <c r="C105" s="24">
        <f t="shared" si="23"/>
        <v>1229031.58</v>
      </c>
      <c r="D105" s="24">
        <f t="shared" si="23"/>
        <v>1565183.2</v>
      </c>
      <c r="E105" s="24">
        <f t="shared" si="23"/>
        <v>735531.66</v>
      </c>
      <c r="F105" s="24">
        <f t="shared" si="23"/>
        <v>1130741.3599999999</v>
      </c>
      <c r="G105" s="24">
        <f t="shared" si="23"/>
        <v>1536318.34</v>
      </c>
      <c r="H105" s="24">
        <f t="shared" si="23"/>
        <v>691373.85</v>
      </c>
      <c r="I105" s="24">
        <f t="shared" si="23"/>
        <v>296653.5</v>
      </c>
      <c r="J105" s="24">
        <f t="shared" si="23"/>
        <v>544696.08</v>
      </c>
      <c r="K105" s="48">
        <f>SUM(B105:J105)</f>
        <v>8590847.48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18909.34</v>
      </c>
      <c r="C106" s="24">
        <f t="shared" si="24"/>
        <v>23811.84</v>
      </c>
      <c r="D106" s="24">
        <f t="shared" si="24"/>
        <v>25832.93</v>
      </c>
      <c r="E106" s="24">
        <f t="shared" si="24"/>
        <v>22715.43</v>
      </c>
      <c r="F106" s="24">
        <f t="shared" si="24"/>
        <v>23781.48</v>
      </c>
      <c r="G106" s="24">
        <f t="shared" si="24"/>
        <v>29725.77</v>
      </c>
      <c r="H106" s="24">
        <f t="shared" si="24"/>
        <v>20249.21</v>
      </c>
      <c r="I106" s="19">
        <f t="shared" si="24"/>
        <v>0</v>
      </c>
      <c r="J106" s="24">
        <f t="shared" si="24"/>
        <v>14020.84</v>
      </c>
      <c r="K106" s="48">
        <f>SUM(B106:J106)</f>
        <v>179046.84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8769894.350000001</v>
      </c>
      <c r="L112" s="54"/>
    </row>
    <row r="113" spans="1:11" ht="18.75" customHeight="1">
      <c r="A113" s="26" t="s">
        <v>71</v>
      </c>
      <c r="B113" s="27">
        <v>114953.04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114953.04</v>
      </c>
    </row>
    <row r="114" spans="1:11" ht="18.75" customHeight="1">
      <c r="A114" s="26" t="s">
        <v>72</v>
      </c>
      <c r="B114" s="27">
        <v>765274.21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765274.21</v>
      </c>
    </row>
    <row r="115" spans="1:11" ht="18.75" customHeight="1">
      <c r="A115" s="26" t="s">
        <v>73</v>
      </c>
      <c r="B115" s="40">
        <v>0</v>
      </c>
      <c r="C115" s="27">
        <f>+C104</f>
        <v>1252843.4200000002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1252843.4200000002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1591016.13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1591016.13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758247.0900000001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758247.0900000001</v>
      </c>
    </row>
    <row r="118" spans="1:11" ht="18.75" customHeight="1">
      <c r="A118" s="68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216429.6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216429.6</v>
      </c>
    </row>
    <row r="119" spans="1:11" ht="18.75" customHeight="1">
      <c r="A119" s="68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397453.53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397453.53</v>
      </c>
    </row>
    <row r="120" spans="1:11" ht="18.75" customHeight="1">
      <c r="A120" s="68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63579.94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63579.94</v>
      </c>
    </row>
    <row r="121" spans="1:11" ht="18.75" customHeight="1">
      <c r="A121" s="68" t="s">
        <v>117</v>
      </c>
      <c r="B121" s="70">
        <v>0</v>
      </c>
      <c r="C121" s="70">
        <v>0</v>
      </c>
      <c r="D121" s="70">
        <v>0</v>
      </c>
      <c r="E121" s="70">
        <v>0</v>
      </c>
      <c r="F121" s="71">
        <v>477059.78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5"/>
        <v>477059.78</v>
      </c>
    </row>
    <row r="122" spans="1:11" ht="18.75" customHeight="1">
      <c r="A122" s="68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482559.49</v>
      </c>
      <c r="H122" s="40">
        <v>0</v>
      </c>
      <c r="I122" s="40">
        <v>0</v>
      </c>
      <c r="J122" s="40">
        <v>0</v>
      </c>
      <c r="K122" s="41">
        <f t="shared" si="25"/>
        <v>482559.49</v>
      </c>
    </row>
    <row r="123" spans="1:11" ht="18.75" customHeight="1">
      <c r="A123" s="68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44468.89</v>
      </c>
      <c r="H123" s="40">
        <v>0</v>
      </c>
      <c r="I123" s="40">
        <v>0</v>
      </c>
      <c r="J123" s="40">
        <v>0</v>
      </c>
      <c r="K123" s="41">
        <f t="shared" si="25"/>
        <v>44468.89</v>
      </c>
    </row>
    <row r="124" spans="1:11" ht="18.75" customHeight="1">
      <c r="A124" s="68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237668.94</v>
      </c>
      <c r="H124" s="40">
        <v>0</v>
      </c>
      <c r="I124" s="40">
        <v>0</v>
      </c>
      <c r="J124" s="40">
        <v>0</v>
      </c>
      <c r="K124" s="41">
        <f t="shared" si="25"/>
        <v>237668.94</v>
      </c>
    </row>
    <row r="125" spans="1:11" ht="18.75" customHeight="1">
      <c r="A125" s="68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204792.04</v>
      </c>
      <c r="H125" s="40">
        <v>0</v>
      </c>
      <c r="I125" s="40">
        <v>0</v>
      </c>
      <c r="J125" s="40">
        <v>0</v>
      </c>
      <c r="K125" s="41">
        <f t="shared" si="25"/>
        <v>204792.04</v>
      </c>
    </row>
    <row r="126" spans="1:11" ht="18.75" customHeight="1">
      <c r="A126" s="68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596554.76</v>
      </c>
      <c r="H126" s="40">
        <v>0</v>
      </c>
      <c r="I126" s="40">
        <v>0</v>
      </c>
      <c r="J126" s="40">
        <v>0</v>
      </c>
      <c r="K126" s="41">
        <f t="shared" si="25"/>
        <v>596554.76</v>
      </c>
    </row>
    <row r="127" spans="1:11" ht="18.75" customHeight="1">
      <c r="A127" s="68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255085.04</v>
      </c>
      <c r="I127" s="40">
        <v>0</v>
      </c>
      <c r="J127" s="40">
        <v>0</v>
      </c>
      <c r="K127" s="41">
        <f t="shared" si="25"/>
        <v>255085.04</v>
      </c>
    </row>
    <row r="128" spans="1:11" ht="18.75" customHeight="1">
      <c r="A128" s="68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456538.03</v>
      </c>
      <c r="I128" s="40">
        <v>0</v>
      </c>
      <c r="J128" s="40">
        <v>0</v>
      </c>
      <c r="K128" s="41">
        <f t="shared" si="25"/>
        <v>456538.03</v>
      </c>
    </row>
    <row r="129" spans="1:11" ht="18.75" customHeight="1">
      <c r="A129" s="68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296653.5</v>
      </c>
      <c r="J129" s="40">
        <v>0</v>
      </c>
      <c r="K129" s="41">
        <f t="shared" si="25"/>
        <v>296653.5</v>
      </c>
    </row>
    <row r="130" spans="1:11" ht="18.75" customHeight="1">
      <c r="A130" s="69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558716.92</v>
      </c>
      <c r="K130" s="44">
        <f t="shared" si="25"/>
        <v>558716.92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2016-10-26T13:03:48Z</dcterms:modified>
  <cp:category/>
  <cp:version/>
  <cp:contentType/>
  <cp:contentStatus/>
</cp:coreProperties>
</file>