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<sst xmlns="http://schemas.openxmlformats.org/spreadsheetml/2006/main" count="134" uniqueCount="134">
  <si>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</si>
  <si>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</si>
  <si>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</si>
  <si>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</si>
  <si>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</si>
  <si>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</si>
  <si>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</si>
  <si>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</si>
  <si>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</si>
  <si>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</si>
  <si>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</si>
  <si>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</si>
  <si>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</si>
  <si>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</si>
  <si>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</si>
  <si>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</si>
  <si>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</si>
  <si>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</si>
  <si>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</si>
  <si>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</si>
  <si>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</si>
  <si>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</si>
  <si>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</si>
  <si>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</si>
  <si>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</si>
  <si>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</si>
  <si>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</si>
  <si>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</si>
  <si>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</si>
  <si>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</si>
  <si>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</si>
  <si>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</si>
  <si>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</si>
  <si>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</si>
  <si>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</si>
  <si>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</si>
  <si>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</si>
  <si>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</si>
  <si>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</si>
  <si>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</si>
  <si>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</si>
  <si>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</si>
  <si>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</si>
  <si>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</si>
  <si>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</si>
  <si>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</si>
  <si>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</si>
  <si>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</si>
  <si>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</si>
  <si>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</si>
  <si>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</si>
  <si>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</si>
  <si>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</si>
  <si>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</si>
  <si>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</si>
  <si>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</si>
  <si>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</si>
  <si>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</si>
  <si>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</si>
  <si>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</si>
  <si>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</si>
  <si>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</si>
  <si>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</si>
  <si>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</si>
  <si>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</si>
  <si>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</si>
  <si>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</si>
  <si>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</si>
  <si>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</si>
  <si>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</si>
  <si>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</si>
  <si>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</si>
  <si>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</si>
  <si>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</si>
  <si>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</si>
  <si>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</si>
  <si>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</si>
  <si>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</si>
  <si>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</si>
  <si>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</si>
  <si>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</si>
  <si>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</si>
  <si>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</si>
  <si>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</si>
  <si>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</si>
  <si>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</si>
  <si>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</si>
  <si>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</si>
  <si>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</si>
  <si>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</si>
  <si>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</si>
  <si>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</si>
  <si>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</si>
  <si>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</si>
  <si>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</si>
  <si>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</si>
  <si>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</si>
  <si>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</si>
  <si>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</si>
  <si>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</si>
  <si>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</si>
  <si>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</si>
  <si>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</si>
  <si>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</si>
  <si>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</si>
  <si>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</si>
  <si>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</si>
  <si>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</si>
  <si>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</si>
  <si>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</si>
  <si>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</si>
  <si>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</si>
  <si>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</si>
  <si>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</si>
  <si>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</si>
  <si>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</si>
  <si>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</si>
  <si>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</si>
  <si>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</si>
  <si>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</si>
  <si>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</si>
  <si>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</si>
  <si>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</si>
  <si>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</si>
  <si>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</si>
  <si>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</si>
  <si>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</si>
  <si>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</si>
  <si>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</si>
  <si>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</si>
  <si>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</si>
  <si>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</si>
  <si>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</si>
  <si>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13/10/16 - VENCIMENTO 25/10/16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</si>
</sst>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597265</v>
      </c>
      <c r="C7" s="9">
        <f t="shared" si="0"/>
        <v>751011</v>
      </c>
      <c r="D7" s="9">
        <f t="shared" si="0"/>
        <v>765068</v>
      </c>
      <c r="E7" s="9">
        <f t="shared" si="0"/>
        <v>527165</v>
      </c>
      <c r="F7" s="9">
        <f t="shared" si="0"/>
        <v>722445</v>
      </c>
      <c r="G7" s="9">
        <f t="shared" si="0"/>
        <v>1206427</v>
      </c>
      <c r="H7" s="9">
        <f t="shared" si="0"/>
        <v>567165</v>
      </c>
      <c r="I7" s="9">
        <f t="shared" si="0"/>
        <v>122083</v>
      </c>
      <c r="J7" s="9">
        <f t="shared" si="0"/>
        <v>311355</v>
      </c>
      <c r="K7" s="9">
        <f t="shared" si="0"/>
        <v>5569984</v>
      </c>
      <c r="L7" s="52"/>
    </row>
    <row r="8" spans="1:11" ht="17.25" customHeight="1">
      <c r="A8" s="10" t="s">
        <v>99</v>
      </c>
      <c r="B8" s="11">
        <f>B9+B12+B16</f>
        <v>293310</v>
      </c>
      <c r="C8" s="11">
        <f aca="true" t="shared" si="1" ref="C8:J8">C9+C12+C16</f>
        <v>378689</v>
      </c>
      <c r="D8" s="11">
        <f t="shared" si="1"/>
        <v>363587</v>
      </c>
      <c r="E8" s="11">
        <f t="shared" si="1"/>
        <v>267239</v>
      </c>
      <c r="F8" s="11">
        <f t="shared" si="1"/>
        <v>353741</v>
      </c>
      <c r="G8" s="11">
        <f t="shared" si="1"/>
        <v>592595</v>
      </c>
      <c r="H8" s="11">
        <f t="shared" si="1"/>
        <v>302128</v>
      </c>
      <c r="I8" s="11">
        <f t="shared" si="1"/>
        <v>55678</v>
      </c>
      <c r="J8" s="11">
        <f t="shared" si="1"/>
        <v>146088</v>
      </c>
      <c r="K8" s="11">
        <f>SUM(B8:J8)</f>
        <v>2753055</v>
      </c>
    </row>
    <row r="9" spans="1:11" ht="17.25" customHeight="1">
      <c r="A9" s="15" t="s">
        <v>17</v>
      </c>
      <c r="B9" s="13">
        <f>+B10+B11</f>
        <v>36583</v>
      </c>
      <c r="C9" s="13">
        <f aca="true" t="shared" si="2" ref="C9:J9">+C10+C11</f>
        <v>48793</v>
      </c>
      <c r="D9" s="13">
        <f t="shared" si="2"/>
        <v>42631</v>
      </c>
      <c r="E9" s="13">
        <f t="shared" si="2"/>
        <v>32954</v>
      </c>
      <c r="F9" s="13">
        <f t="shared" si="2"/>
        <v>38162</v>
      </c>
      <c r="G9" s="13">
        <f t="shared" si="2"/>
        <v>49503</v>
      </c>
      <c r="H9" s="13">
        <f t="shared" si="2"/>
        <v>45572</v>
      </c>
      <c r="I9" s="13">
        <f t="shared" si="2"/>
        <v>8146</v>
      </c>
      <c r="J9" s="13">
        <f t="shared" si="2"/>
        <v>16102</v>
      </c>
      <c r="K9" s="11">
        <f>SUM(B9:J9)</f>
        <v>318446</v>
      </c>
    </row>
    <row r="10" spans="1:11" ht="17.25" customHeight="1">
      <c r="A10" s="29" t="s">
        <v>18</v>
      </c>
      <c r="B10" s="13">
        <v>36583</v>
      </c>
      <c r="C10" s="13">
        <v>48793</v>
      </c>
      <c r="D10" s="13">
        <v>42631</v>
      </c>
      <c r="E10" s="13">
        <v>32954</v>
      </c>
      <c r="F10" s="13">
        <v>38162</v>
      </c>
      <c r="G10" s="13">
        <v>49503</v>
      </c>
      <c r="H10" s="13">
        <v>45572</v>
      </c>
      <c r="I10" s="13">
        <v>8146</v>
      </c>
      <c r="J10" s="13">
        <v>16102</v>
      </c>
      <c r="K10" s="11">
        <f>SUM(B10:J10)</f>
        <v>318446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214989</v>
      </c>
      <c r="C12" s="17">
        <f t="shared" si="3"/>
        <v>279494</v>
      </c>
      <c r="D12" s="17">
        <f t="shared" si="3"/>
        <v>271288</v>
      </c>
      <c r="E12" s="17">
        <f t="shared" si="3"/>
        <v>198195</v>
      </c>
      <c r="F12" s="17">
        <f t="shared" si="3"/>
        <v>258910</v>
      </c>
      <c r="G12" s="17">
        <f t="shared" si="3"/>
        <v>442353</v>
      </c>
      <c r="H12" s="17">
        <f t="shared" si="3"/>
        <v>218560</v>
      </c>
      <c r="I12" s="17">
        <f t="shared" si="3"/>
        <v>39353</v>
      </c>
      <c r="J12" s="17">
        <f t="shared" si="3"/>
        <v>109354</v>
      </c>
      <c r="K12" s="11">
        <f aca="true" t="shared" si="4" ref="K12:K27">SUM(B12:J12)</f>
        <v>2032496</v>
      </c>
    </row>
    <row r="13" spans="1:13" ht="17.25" customHeight="1">
      <c r="A13" s="14" t="s">
        <v>20</v>
      </c>
      <c r="B13" s="13">
        <v>100172</v>
      </c>
      <c r="C13" s="13">
        <v>139145</v>
      </c>
      <c r="D13" s="13">
        <v>139232</v>
      </c>
      <c r="E13" s="13">
        <v>99159</v>
      </c>
      <c r="F13" s="13">
        <v>127228</v>
      </c>
      <c r="G13" s="13">
        <v>204568</v>
      </c>
      <c r="H13" s="13">
        <v>97097</v>
      </c>
      <c r="I13" s="13">
        <v>21644</v>
      </c>
      <c r="J13" s="13">
        <v>55533</v>
      </c>
      <c r="K13" s="11">
        <f t="shared" si="4"/>
        <v>983778</v>
      </c>
      <c r="L13" s="52"/>
      <c r="M13" s="53"/>
    </row>
    <row r="14" spans="1:12" ht="17.25" customHeight="1">
      <c r="A14" s="14" t="s">
        <v>21</v>
      </c>
      <c r="B14" s="13">
        <v>105297</v>
      </c>
      <c r="C14" s="13">
        <v>125652</v>
      </c>
      <c r="D14" s="13">
        <v>122130</v>
      </c>
      <c r="E14" s="13">
        <v>89807</v>
      </c>
      <c r="F14" s="13">
        <v>121952</v>
      </c>
      <c r="G14" s="13">
        <v>222564</v>
      </c>
      <c r="H14" s="13">
        <v>104500</v>
      </c>
      <c r="I14" s="13">
        <v>15206</v>
      </c>
      <c r="J14" s="13">
        <v>50523</v>
      </c>
      <c r="K14" s="11">
        <f t="shared" si="4"/>
        <v>957631</v>
      </c>
      <c r="L14" s="52"/>
    </row>
    <row r="15" spans="1:11" ht="17.25" customHeight="1">
      <c r="A15" s="14" t="s">
        <v>22</v>
      </c>
      <c r="B15" s="13">
        <v>9520</v>
      </c>
      <c r="C15" s="13">
        <v>14697</v>
      </c>
      <c r="D15" s="13">
        <v>9926</v>
      </c>
      <c r="E15" s="13">
        <v>9229</v>
      </c>
      <c r="F15" s="13">
        <v>9730</v>
      </c>
      <c r="G15" s="13">
        <v>15221</v>
      </c>
      <c r="H15" s="13">
        <v>16963</v>
      </c>
      <c r="I15" s="13">
        <v>2503</v>
      </c>
      <c r="J15" s="13">
        <v>3298</v>
      </c>
      <c r="K15" s="11">
        <f t="shared" si="4"/>
        <v>91087</v>
      </c>
    </row>
    <row r="16" spans="1:11" ht="17.25" customHeight="1">
      <c r="A16" s="15" t="s">
        <v>95</v>
      </c>
      <c r="B16" s="13">
        <f>B17+B18+B19</f>
        <v>41738</v>
      </c>
      <c r="C16" s="13">
        <f aca="true" t="shared" si="5" ref="C16:J16">C17+C18+C19</f>
        <v>50402</v>
      </c>
      <c r="D16" s="13">
        <f t="shared" si="5"/>
        <v>49668</v>
      </c>
      <c r="E16" s="13">
        <f t="shared" si="5"/>
        <v>36090</v>
      </c>
      <c r="F16" s="13">
        <f t="shared" si="5"/>
        <v>56669</v>
      </c>
      <c r="G16" s="13">
        <f t="shared" si="5"/>
        <v>100739</v>
      </c>
      <c r="H16" s="13">
        <f t="shared" si="5"/>
        <v>37996</v>
      </c>
      <c r="I16" s="13">
        <f t="shared" si="5"/>
        <v>8179</v>
      </c>
      <c r="J16" s="13">
        <f t="shared" si="5"/>
        <v>20632</v>
      </c>
      <c r="K16" s="11">
        <f t="shared" si="4"/>
        <v>402113</v>
      </c>
    </row>
    <row r="17" spans="1:11" ht="17.25" customHeight="1">
      <c r="A17" s="14" t="s">
        <v>96</v>
      </c>
      <c r="B17" s="13">
        <v>23556</v>
      </c>
      <c r="C17" s="13">
        <v>30685</v>
      </c>
      <c r="D17" s="13">
        <v>28643</v>
      </c>
      <c r="E17" s="13">
        <v>20809</v>
      </c>
      <c r="F17" s="13">
        <v>32887</v>
      </c>
      <c r="G17" s="13">
        <v>56136</v>
      </c>
      <c r="H17" s="13">
        <v>22619</v>
      </c>
      <c r="I17" s="13">
        <v>5063</v>
      </c>
      <c r="J17" s="13">
        <v>11740</v>
      </c>
      <c r="K17" s="11">
        <f t="shared" si="4"/>
        <v>232138</v>
      </c>
    </row>
    <row r="18" spans="1:11" ht="17.25" customHeight="1">
      <c r="A18" s="14" t="s">
        <v>97</v>
      </c>
      <c r="B18" s="13">
        <v>16106</v>
      </c>
      <c r="C18" s="13">
        <v>16827</v>
      </c>
      <c r="D18" s="13">
        <v>19233</v>
      </c>
      <c r="E18" s="13">
        <v>13620</v>
      </c>
      <c r="F18" s="13">
        <v>21673</v>
      </c>
      <c r="G18" s="13">
        <v>41268</v>
      </c>
      <c r="H18" s="13">
        <v>12351</v>
      </c>
      <c r="I18" s="13">
        <v>2672</v>
      </c>
      <c r="J18" s="13">
        <v>8185</v>
      </c>
      <c r="K18" s="11">
        <f t="shared" si="4"/>
        <v>151935</v>
      </c>
    </row>
    <row r="19" spans="1:11" ht="17.25" customHeight="1">
      <c r="A19" s="14" t="s">
        <v>98</v>
      </c>
      <c r="B19" s="13">
        <v>2076</v>
      </c>
      <c r="C19" s="13">
        <v>2890</v>
      </c>
      <c r="D19" s="13">
        <v>1792</v>
      </c>
      <c r="E19" s="13">
        <v>1661</v>
      </c>
      <c r="F19" s="13">
        <v>2109</v>
      </c>
      <c r="G19" s="13">
        <v>3335</v>
      </c>
      <c r="H19" s="13">
        <v>3026</v>
      </c>
      <c r="I19" s="13">
        <v>444</v>
      </c>
      <c r="J19" s="13">
        <v>707</v>
      </c>
      <c r="K19" s="11">
        <f t="shared" si="4"/>
        <v>18040</v>
      </c>
    </row>
    <row r="20" spans="1:11" ht="17.25" customHeight="1">
      <c r="A20" s="16" t="s">
        <v>23</v>
      </c>
      <c r="B20" s="11">
        <f>+B21+B22+B23</f>
        <v>152513</v>
      </c>
      <c r="C20" s="11">
        <f aca="true" t="shared" si="6" ref="C20:J20">+C21+C22+C23</f>
        <v>169459</v>
      </c>
      <c r="D20" s="11">
        <f t="shared" si="6"/>
        <v>189138</v>
      </c>
      <c r="E20" s="11">
        <f t="shared" si="6"/>
        <v>123845</v>
      </c>
      <c r="F20" s="11">
        <f t="shared" si="6"/>
        <v>195103</v>
      </c>
      <c r="G20" s="11">
        <f t="shared" si="6"/>
        <v>362279</v>
      </c>
      <c r="H20" s="11">
        <f t="shared" si="6"/>
        <v>132760</v>
      </c>
      <c r="I20" s="11">
        <f t="shared" si="6"/>
        <v>30749</v>
      </c>
      <c r="J20" s="11">
        <f t="shared" si="6"/>
        <v>72958</v>
      </c>
      <c r="K20" s="11">
        <f t="shared" si="4"/>
        <v>1428804</v>
      </c>
    </row>
    <row r="21" spans="1:12" ht="17.25" customHeight="1">
      <c r="A21" s="12" t="s">
        <v>24</v>
      </c>
      <c r="B21" s="13">
        <v>78847</v>
      </c>
      <c r="C21" s="13">
        <v>96315</v>
      </c>
      <c r="D21" s="13">
        <v>108674</v>
      </c>
      <c r="E21" s="13">
        <v>69861</v>
      </c>
      <c r="F21" s="13">
        <v>107787</v>
      </c>
      <c r="G21" s="13">
        <v>184580</v>
      </c>
      <c r="H21" s="13">
        <v>71899</v>
      </c>
      <c r="I21" s="13">
        <v>18861</v>
      </c>
      <c r="J21" s="13">
        <v>40418</v>
      </c>
      <c r="K21" s="11">
        <f t="shared" si="4"/>
        <v>777242</v>
      </c>
      <c r="L21" s="52"/>
    </row>
    <row r="22" spans="1:12" ht="17.25" customHeight="1">
      <c r="A22" s="12" t="s">
        <v>25</v>
      </c>
      <c r="B22" s="13">
        <v>69337</v>
      </c>
      <c r="C22" s="13">
        <v>67784</v>
      </c>
      <c r="D22" s="13">
        <v>76091</v>
      </c>
      <c r="E22" s="13">
        <v>50582</v>
      </c>
      <c r="F22" s="13">
        <v>83181</v>
      </c>
      <c r="G22" s="13">
        <v>170048</v>
      </c>
      <c r="H22" s="13">
        <v>55190</v>
      </c>
      <c r="I22" s="13">
        <v>10939</v>
      </c>
      <c r="J22" s="13">
        <v>31052</v>
      </c>
      <c r="K22" s="11">
        <f t="shared" si="4"/>
        <v>614204</v>
      </c>
      <c r="L22" s="52"/>
    </row>
    <row r="23" spans="1:11" ht="17.25" customHeight="1">
      <c r="A23" s="12" t="s">
        <v>26</v>
      </c>
      <c r="B23" s="13">
        <v>4329</v>
      </c>
      <c r="C23" s="13">
        <v>5360</v>
      </c>
      <c r="D23" s="13">
        <v>4373</v>
      </c>
      <c r="E23" s="13">
        <v>3402</v>
      </c>
      <c r="F23" s="13">
        <v>4135</v>
      </c>
      <c r="G23" s="13">
        <v>7651</v>
      </c>
      <c r="H23" s="13">
        <v>5671</v>
      </c>
      <c r="I23" s="13">
        <v>949</v>
      </c>
      <c r="J23" s="13">
        <v>1488</v>
      </c>
      <c r="K23" s="11">
        <f t="shared" si="4"/>
        <v>37358</v>
      </c>
    </row>
    <row r="24" spans="1:11" ht="17.25" customHeight="1">
      <c r="A24" s="16" t="s">
        <v>27</v>
      </c>
      <c r="B24" s="13">
        <f>+B25+B26</f>
        <v>151442</v>
      </c>
      <c r="C24" s="13">
        <f aca="true" t="shared" si="7" ref="C24:J24">+C25+C26</f>
        <v>202863</v>
      </c>
      <c r="D24" s="13">
        <f t="shared" si="7"/>
        <v>212343</v>
      </c>
      <c r="E24" s="13">
        <f t="shared" si="7"/>
        <v>136081</v>
      </c>
      <c r="F24" s="13">
        <f t="shared" si="7"/>
        <v>173601</v>
      </c>
      <c r="G24" s="13">
        <f t="shared" si="7"/>
        <v>251553</v>
      </c>
      <c r="H24" s="13">
        <f t="shared" si="7"/>
        <v>123371</v>
      </c>
      <c r="I24" s="13">
        <f t="shared" si="7"/>
        <v>35656</v>
      </c>
      <c r="J24" s="13">
        <f t="shared" si="7"/>
        <v>92309</v>
      </c>
      <c r="K24" s="11">
        <f t="shared" si="4"/>
        <v>1379219</v>
      </c>
    </row>
    <row r="25" spans="1:12" ht="17.25" customHeight="1">
      <c r="A25" s="12" t="s">
        <v>131</v>
      </c>
      <c r="B25" s="13">
        <v>66612</v>
      </c>
      <c r="C25" s="13">
        <v>98173</v>
      </c>
      <c r="D25" s="13">
        <v>109315</v>
      </c>
      <c r="E25" s="13">
        <v>68698</v>
      </c>
      <c r="F25" s="13">
        <v>80312</v>
      </c>
      <c r="G25" s="13">
        <v>109085</v>
      </c>
      <c r="H25" s="13">
        <v>54653</v>
      </c>
      <c r="I25" s="13">
        <v>20617</v>
      </c>
      <c r="J25" s="13">
        <v>46528</v>
      </c>
      <c r="K25" s="11">
        <f t="shared" si="4"/>
        <v>653993</v>
      </c>
      <c r="L25" s="52"/>
    </row>
    <row r="26" spans="1:12" ht="17.25" customHeight="1">
      <c r="A26" s="12" t="s">
        <v>132</v>
      </c>
      <c r="B26" s="13">
        <v>84830</v>
      </c>
      <c r="C26" s="13">
        <v>104690</v>
      </c>
      <c r="D26" s="13">
        <v>103028</v>
      </c>
      <c r="E26" s="13">
        <v>67383</v>
      </c>
      <c r="F26" s="13">
        <v>93289</v>
      </c>
      <c r="G26" s="13">
        <v>142468</v>
      </c>
      <c r="H26" s="13">
        <v>68718</v>
      </c>
      <c r="I26" s="13">
        <v>15039</v>
      </c>
      <c r="J26" s="13">
        <v>45781</v>
      </c>
      <c r="K26" s="11">
        <f t="shared" si="4"/>
        <v>725226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8906</v>
      </c>
      <c r="I27" s="11">
        <v>0</v>
      </c>
      <c r="J27" s="11">
        <v>0</v>
      </c>
      <c r="K27" s="11">
        <f t="shared" si="4"/>
        <v>8906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5989.75</v>
      </c>
      <c r="I35" s="19">
        <v>0</v>
      </c>
      <c r="J35" s="19">
        <v>0</v>
      </c>
      <c r="K35" s="23">
        <f>SUM(B35:J35)</f>
        <v>5989.75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1679575.23</v>
      </c>
      <c r="C47" s="22">
        <f aca="true" t="shared" si="12" ref="C47:H47">+C48+C57</f>
        <v>2360418.94</v>
      </c>
      <c r="D47" s="22">
        <f t="shared" si="12"/>
        <v>2705825.3200000003</v>
      </c>
      <c r="E47" s="22">
        <f t="shared" si="12"/>
        <v>1592747.3699999999</v>
      </c>
      <c r="F47" s="22">
        <f t="shared" si="12"/>
        <v>2153701.5</v>
      </c>
      <c r="G47" s="22">
        <f t="shared" si="12"/>
        <v>3031025.0900000003</v>
      </c>
      <c r="H47" s="22">
        <f t="shared" si="12"/>
        <v>1643822.01</v>
      </c>
      <c r="I47" s="22">
        <f>+I48+I57</f>
        <v>617743.58</v>
      </c>
      <c r="J47" s="22">
        <f>+J48+J57</f>
        <v>949586.76</v>
      </c>
      <c r="K47" s="22">
        <f>SUM(B47:J47)</f>
        <v>16734445.799999999</v>
      </c>
    </row>
    <row r="48" spans="1:11" ht="17.25" customHeight="1">
      <c r="A48" s="16" t="s">
        <v>113</v>
      </c>
      <c r="B48" s="23">
        <f>SUM(B49:B56)</f>
        <v>1660665.89</v>
      </c>
      <c r="C48" s="23">
        <f aca="true" t="shared" si="13" ref="C48:J48">SUM(C49:C56)</f>
        <v>2336607.1</v>
      </c>
      <c r="D48" s="23">
        <f t="shared" si="13"/>
        <v>2679992.39</v>
      </c>
      <c r="E48" s="23">
        <f t="shared" si="13"/>
        <v>1570031.94</v>
      </c>
      <c r="F48" s="23">
        <f t="shared" si="13"/>
        <v>2129920.02</v>
      </c>
      <c r="G48" s="23">
        <f t="shared" si="13"/>
        <v>3001299.3200000003</v>
      </c>
      <c r="H48" s="23">
        <f t="shared" si="13"/>
        <v>1623572.8</v>
      </c>
      <c r="I48" s="23">
        <f t="shared" si="13"/>
        <v>617743.58</v>
      </c>
      <c r="J48" s="23">
        <f t="shared" si="13"/>
        <v>935565.92</v>
      </c>
      <c r="K48" s="23">
        <f aca="true" t="shared" si="14" ref="K48:K57">SUM(B48:J48)</f>
        <v>16555398.96</v>
      </c>
    </row>
    <row r="49" spans="1:11" ht="17.25" customHeight="1">
      <c r="A49" s="34" t="s">
        <v>44</v>
      </c>
      <c r="B49" s="23">
        <f aca="true" t="shared" si="15" ref="B49:H49">ROUND(B30*B7,2)</f>
        <v>1659441.08</v>
      </c>
      <c r="C49" s="23">
        <f t="shared" si="15"/>
        <v>2329335.72</v>
      </c>
      <c r="D49" s="23">
        <f t="shared" si="15"/>
        <v>2677431.97</v>
      </c>
      <c r="E49" s="23">
        <f t="shared" si="15"/>
        <v>1569001.19</v>
      </c>
      <c r="F49" s="23">
        <f t="shared" si="15"/>
        <v>2128033.99</v>
      </c>
      <c r="G49" s="23">
        <f t="shared" si="15"/>
        <v>2998574.31</v>
      </c>
      <c r="H49" s="23">
        <f t="shared" si="15"/>
        <v>1616476.97</v>
      </c>
      <c r="I49" s="23">
        <f>ROUND(I30*I7,2)</f>
        <v>616677.86</v>
      </c>
      <c r="J49" s="23">
        <f>ROUND(J30*J7,2)</f>
        <v>933348.88</v>
      </c>
      <c r="K49" s="23">
        <f t="shared" si="14"/>
        <v>16528321.970000003</v>
      </c>
    </row>
    <row r="50" spans="1:11" ht="17.25" customHeight="1">
      <c r="A50" s="34" t="s">
        <v>45</v>
      </c>
      <c r="B50" s="19">
        <v>0</v>
      </c>
      <c r="C50" s="23">
        <f>ROUND(C31*C7,2)</f>
        <v>5177.61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5177.61</v>
      </c>
    </row>
    <row r="51" spans="1:11" ht="17.25" customHeight="1">
      <c r="A51" s="66" t="s">
        <v>106</v>
      </c>
      <c r="B51" s="67">
        <f aca="true" t="shared" si="16" ref="B51:H51">ROUND(B32*B7,2)</f>
        <v>-2866.87</v>
      </c>
      <c r="C51" s="67">
        <f t="shared" si="16"/>
        <v>-3679.95</v>
      </c>
      <c r="D51" s="67">
        <f t="shared" si="16"/>
        <v>-3825.34</v>
      </c>
      <c r="E51" s="67">
        <f t="shared" si="16"/>
        <v>-2414.65</v>
      </c>
      <c r="F51" s="67">
        <f t="shared" si="16"/>
        <v>-3395.49</v>
      </c>
      <c r="G51" s="67">
        <f t="shared" si="16"/>
        <v>-4705.07</v>
      </c>
      <c r="H51" s="67">
        <f t="shared" si="16"/>
        <v>-2608.96</v>
      </c>
      <c r="I51" s="19">
        <v>0</v>
      </c>
      <c r="J51" s="19">
        <v>0</v>
      </c>
      <c r="K51" s="67">
        <f>SUM(B51:J51)</f>
        <v>-23496.329999999998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5989.75</v>
      </c>
      <c r="I53" s="31">
        <f>+I35</f>
        <v>0</v>
      </c>
      <c r="J53" s="31">
        <f>+J35</f>
        <v>0</v>
      </c>
      <c r="K53" s="23">
        <f t="shared" si="14"/>
        <v>5989.75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-154251.9</v>
      </c>
      <c r="C61" s="35">
        <f t="shared" si="17"/>
        <v>-207608.32</v>
      </c>
      <c r="D61" s="35">
        <f t="shared" si="17"/>
        <v>-183981.08</v>
      </c>
      <c r="E61" s="35">
        <f t="shared" si="17"/>
        <v>-139888.2</v>
      </c>
      <c r="F61" s="35">
        <f t="shared" si="17"/>
        <v>-165546.25</v>
      </c>
      <c r="G61" s="35">
        <f t="shared" si="17"/>
        <v>-218822.93</v>
      </c>
      <c r="H61" s="35">
        <f t="shared" si="17"/>
        <v>-188208.6</v>
      </c>
      <c r="I61" s="35">
        <f t="shared" si="17"/>
        <v>-98515.78000000001</v>
      </c>
      <c r="J61" s="35">
        <f t="shared" si="17"/>
        <v>-72084.1</v>
      </c>
      <c r="K61" s="35">
        <f>SUM(B61:J61)</f>
        <v>-1428907.1600000001</v>
      </c>
    </row>
    <row r="62" spans="1:11" ht="18.75" customHeight="1">
      <c r="A62" s="16" t="s">
        <v>75</v>
      </c>
      <c r="B62" s="35">
        <f aca="true" t="shared" si="18" ref="B62:J62">B63+B64+B65+B66+B67+B68</f>
        <v>-139015.4</v>
      </c>
      <c r="C62" s="35">
        <f t="shared" si="18"/>
        <v>-185413.4</v>
      </c>
      <c r="D62" s="35">
        <f t="shared" si="18"/>
        <v>-161997.8</v>
      </c>
      <c r="E62" s="35">
        <f t="shared" si="18"/>
        <v>-125225.2</v>
      </c>
      <c r="F62" s="35">
        <f t="shared" si="18"/>
        <v>-145015.6</v>
      </c>
      <c r="G62" s="35">
        <f t="shared" si="18"/>
        <v>-188111.4</v>
      </c>
      <c r="H62" s="35">
        <f t="shared" si="18"/>
        <v>-173173.6</v>
      </c>
      <c r="I62" s="35">
        <f t="shared" si="18"/>
        <v>-30954.8</v>
      </c>
      <c r="J62" s="35">
        <f t="shared" si="18"/>
        <v>-61187.6</v>
      </c>
      <c r="K62" s="35">
        <f aca="true" t="shared" si="19" ref="K62:K91">SUM(B62:J62)</f>
        <v>-1210094.8</v>
      </c>
    </row>
    <row r="63" spans="1:11" ht="18.75" customHeight="1">
      <c r="A63" s="12" t="s">
        <v>76</v>
      </c>
      <c r="B63" s="35">
        <f>-ROUND(B9*$D$3,2)</f>
        <v>-139015.4</v>
      </c>
      <c r="C63" s="35">
        <f aca="true" t="shared" si="20" ref="C63:J63">-ROUND(C9*$D$3,2)</f>
        <v>-185413.4</v>
      </c>
      <c r="D63" s="35">
        <f t="shared" si="20"/>
        <v>-161997.8</v>
      </c>
      <c r="E63" s="35">
        <f t="shared" si="20"/>
        <v>-125225.2</v>
      </c>
      <c r="F63" s="35">
        <f t="shared" si="20"/>
        <v>-145015.6</v>
      </c>
      <c r="G63" s="35">
        <f t="shared" si="20"/>
        <v>-188111.4</v>
      </c>
      <c r="H63" s="35">
        <f t="shared" si="20"/>
        <v>-173173.6</v>
      </c>
      <c r="I63" s="35">
        <f t="shared" si="20"/>
        <v>-30954.8</v>
      </c>
      <c r="J63" s="35">
        <f t="shared" si="20"/>
        <v>-61187.6</v>
      </c>
      <c r="K63" s="35">
        <f t="shared" si="19"/>
        <v>-1210094.8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-22194.92</v>
      </c>
      <c r="D69" s="67">
        <f t="shared" si="21"/>
        <v>-21983.28</v>
      </c>
      <c r="E69" s="67">
        <f t="shared" si="21"/>
        <v>-14663</v>
      </c>
      <c r="F69" s="67">
        <f t="shared" si="21"/>
        <v>-20530.65</v>
      </c>
      <c r="G69" s="67">
        <f t="shared" si="21"/>
        <v>-30711.53</v>
      </c>
      <c r="H69" s="67">
        <f t="shared" si="21"/>
        <v>-15035</v>
      </c>
      <c r="I69" s="67">
        <f t="shared" si="21"/>
        <v>-67560.98000000001</v>
      </c>
      <c r="J69" s="67">
        <f t="shared" si="21"/>
        <v>-10896.5</v>
      </c>
      <c r="K69" s="67">
        <f t="shared" si="19"/>
        <v>-218812.36000000002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1525323.33</v>
      </c>
      <c r="C104" s="24">
        <f t="shared" si="22"/>
        <v>2152810.62</v>
      </c>
      <c r="D104" s="24">
        <f t="shared" si="22"/>
        <v>2521844.2400000007</v>
      </c>
      <c r="E104" s="24">
        <f t="shared" si="22"/>
        <v>1452859.17</v>
      </c>
      <c r="F104" s="24">
        <f t="shared" si="22"/>
        <v>1988155.25</v>
      </c>
      <c r="G104" s="24">
        <f t="shared" si="22"/>
        <v>2812202.1600000006</v>
      </c>
      <c r="H104" s="24">
        <f t="shared" si="22"/>
        <v>1455613.41</v>
      </c>
      <c r="I104" s="24">
        <f>+I105+I106</f>
        <v>519227.79999999993</v>
      </c>
      <c r="J104" s="24">
        <f>+J105+J106</f>
        <v>877502.66</v>
      </c>
      <c r="K104" s="48">
        <f>SUM(B104:J104)</f>
        <v>15305538.640000002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1506413.99</v>
      </c>
      <c r="C105" s="24">
        <f t="shared" si="23"/>
        <v>2128998.7800000003</v>
      </c>
      <c r="D105" s="24">
        <f t="shared" si="23"/>
        <v>2496011.3100000005</v>
      </c>
      <c r="E105" s="24">
        <f t="shared" si="23"/>
        <v>1430143.74</v>
      </c>
      <c r="F105" s="24">
        <f t="shared" si="23"/>
        <v>1964373.77</v>
      </c>
      <c r="G105" s="24">
        <f t="shared" si="23"/>
        <v>2782476.3900000006</v>
      </c>
      <c r="H105" s="24">
        <f t="shared" si="23"/>
        <v>1435364.2</v>
      </c>
      <c r="I105" s="24">
        <f t="shared" si="23"/>
        <v>519227.79999999993</v>
      </c>
      <c r="J105" s="24">
        <f t="shared" si="23"/>
        <v>863481.8200000001</v>
      </c>
      <c r="K105" s="48">
        <f>SUM(B105:J105)</f>
        <v>15126491.800000003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15305538.650000002</v>
      </c>
      <c r="L112" s="54"/>
    </row>
    <row r="113" spans="1:11" ht="18.75" customHeight="1">
      <c r="A113" s="26" t="s">
        <v>71</v>
      </c>
      <c r="B113" s="27">
        <v>200622.87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200622.87</v>
      </c>
    </row>
    <row r="114" spans="1:11" ht="18.75" customHeight="1">
      <c r="A114" s="26" t="s">
        <v>72</v>
      </c>
      <c r="B114" s="27">
        <v>1324700.46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1324700.46</v>
      </c>
    </row>
    <row r="115" spans="1:11" ht="18.75" customHeight="1">
      <c r="A115" s="26" t="s">
        <v>73</v>
      </c>
      <c r="B115" s="40">
        <v>0</v>
      </c>
      <c r="C115" s="27">
        <f>+C104</f>
        <v>2152810.62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2152810.62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2521844.2400000007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2521844.2400000007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1452859.17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1452859.17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421279.65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421279.65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783822.6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783822.6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87861.12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87861.12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695191.88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695191.88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830782.06</v>
      </c>
      <c r="H122" s="40">
        <v>0</v>
      </c>
      <c r="I122" s="40">
        <v>0</v>
      </c>
      <c r="J122" s="40">
        <v>0</v>
      </c>
      <c r="K122" s="41">
        <f t="shared" si="25"/>
        <v>830782.06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64966.79</v>
      </c>
      <c r="H123" s="40">
        <v>0</v>
      </c>
      <c r="I123" s="40">
        <v>0</v>
      </c>
      <c r="J123" s="40">
        <v>0</v>
      </c>
      <c r="K123" s="41">
        <f t="shared" si="25"/>
        <v>64966.79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422438.17</v>
      </c>
      <c r="H124" s="40">
        <v>0</v>
      </c>
      <c r="I124" s="40">
        <v>0</v>
      </c>
      <c r="J124" s="40">
        <v>0</v>
      </c>
      <c r="K124" s="41">
        <f t="shared" si="25"/>
        <v>422438.17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400221.3</v>
      </c>
      <c r="H125" s="40">
        <v>0</v>
      </c>
      <c r="I125" s="40">
        <v>0</v>
      </c>
      <c r="J125" s="40">
        <v>0</v>
      </c>
      <c r="K125" s="41">
        <f t="shared" si="25"/>
        <v>400221.3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1093793.84</v>
      </c>
      <c r="H126" s="40">
        <v>0</v>
      </c>
      <c r="I126" s="40">
        <v>0</v>
      </c>
      <c r="J126" s="40">
        <v>0</v>
      </c>
      <c r="K126" s="41">
        <f t="shared" si="25"/>
        <v>1093793.84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523730.17</v>
      </c>
      <c r="I127" s="40">
        <v>0</v>
      </c>
      <c r="J127" s="40">
        <v>0</v>
      </c>
      <c r="K127" s="41">
        <f t="shared" si="25"/>
        <v>523730.17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931883.24</v>
      </c>
      <c r="I128" s="40">
        <v>0</v>
      </c>
      <c r="J128" s="40">
        <v>0</v>
      </c>
      <c r="K128" s="41">
        <f t="shared" si="25"/>
        <v>931883.24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519227.8</v>
      </c>
      <c r="J129" s="40">
        <v>0</v>
      </c>
      <c r="K129" s="41">
        <f t="shared" si="25"/>
        <v>519227.8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877502.67</v>
      </c>
      <c r="K130" s="44">
        <f t="shared" si="25"/>
        <v>877502.67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2016-10-21T17:19:38Z</dcterms:modified>
  <cp:category/>
  <cp:version/>
  <cp:contentType/>
  <cp:contentStatus/>
</cp:coreProperties>
</file>