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<sst xmlns="http://schemas.openxmlformats.org/spreadsheetml/2006/main" count="134" uniqueCount="134">
  <si>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</si>
  <si>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</si>
  <si>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</si>
  <si>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</si>
  <si>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</si>
  <si>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</si>
  <si>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</si>
  <si>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</si>
  <si>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</si>
  <si>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</si>
  <si>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</si>
  <si>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</si>
  <si>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</si>
  <si>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</si>
  <si>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</si>
  <si>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</si>
  <si>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</si>
  <si>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</si>
  <si>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</si>
  <si>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</si>
  <si>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</si>
  <si>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</si>
  <si>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</si>
  <si>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</si>
  <si>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</si>
  <si>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</si>
  <si>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</si>
  <si>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</si>
  <si>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</si>
  <si>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</si>
  <si>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</si>
  <si>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</si>
  <si>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</si>
  <si>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</si>
  <si>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</si>
  <si>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</si>
  <si>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</si>
  <si>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</si>
  <si>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</si>
  <si>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</si>
  <si>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</si>
  <si>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</si>
  <si>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</si>
  <si>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</si>
  <si>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</si>
  <si>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</si>
  <si>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</si>
  <si>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</si>
  <si>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</si>
  <si>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</si>
  <si>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</si>
  <si>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</si>
  <si>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</si>
  <si>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</si>
  <si>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</si>
  <si>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</si>
  <si>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</si>
  <si>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</si>
  <si>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</si>
  <si>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</si>
  <si>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</si>
  <si>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</si>
  <si>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</si>
  <si>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</si>
  <si>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</si>
  <si>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</si>
  <si>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</si>
  <si>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</si>
  <si>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</si>
  <si>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</si>
  <si>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</si>
  <si>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</si>
  <si>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</si>
  <si>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</si>
  <si>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</si>
  <si>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</si>
  <si>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</si>
  <si>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</si>
  <si>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</si>
  <si>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</si>
  <si>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</si>
  <si>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</si>
  <si>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</si>
  <si>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</si>
  <si>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</si>
  <si>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</si>
  <si>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</si>
  <si>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</si>
  <si>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</si>
  <si>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</si>
  <si>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</si>
  <si>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</si>
  <si>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</si>
  <si>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</si>
  <si>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</si>
  <si>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</si>
  <si>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</si>
  <si>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</si>
  <si>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</si>
  <si>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</si>
  <si>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</si>
  <si>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</si>
  <si>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</si>
  <si>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</si>
  <si>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</si>
  <si>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</si>
  <si>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</si>
  <si>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</si>
  <si>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</si>
  <si>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</si>
  <si>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</si>
  <si>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</si>
  <si>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</si>
  <si>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</si>
  <si>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</si>
  <si>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</si>
  <si>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</si>
  <si>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</si>
  <si>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</si>
  <si>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</si>
  <si>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</si>
  <si>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</si>
  <si>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</si>
  <si>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</si>
  <si>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</si>
  <si>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</si>
  <si>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</si>
  <si>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</si>
  <si>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</si>
  <si>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</si>
  <si>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</si>
  <si>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</si>
  <si>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</si>
  <si>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12/10/16 - VENCIMENTO 24/10/16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</si>
</sst>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232446</v>
      </c>
      <c r="C7" s="9">
        <f t="shared" si="0"/>
        <v>292963</v>
      </c>
      <c r="D7" s="9">
        <f t="shared" si="0"/>
        <v>309442</v>
      </c>
      <c r="E7" s="9">
        <f t="shared" si="0"/>
        <v>186344</v>
      </c>
      <c r="F7" s="9">
        <f t="shared" si="0"/>
        <v>301310</v>
      </c>
      <c r="G7" s="9">
        <f t="shared" si="0"/>
        <v>489348</v>
      </c>
      <c r="H7" s="9">
        <f t="shared" si="0"/>
        <v>175572</v>
      </c>
      <c r="I7" s="9">
        <f t="shared" si="0"/>
        <v>34469</v>
      </c>
      <c r="J7" s="9">
        <f t="shared" si="0"/>
        <v>140628</v>
      </c>
      <c r="K7" s="9">
        <f t="shared" si="0"/>
        <v>2162522</v>
      </c>
      <c r="L7" s="52"/>
    </row>
    <row r="8" spans="1:11" ht="17.25" customHeight="1">
      <c r="A8" s="10" t="s">
        <v>99</v>
      </c>
      <c r="B8" s="11">
        <f>B9+B12+B16</f>
        <v>110377</v>
      </c>
      <c r="C8" s="11">
        <f aca="true" t="shared" si="1" ref="C8:J8">C9+C12+C16</f>
        <v>143520</v>
      </c>
      <c r="D8" s="11">
        <f t="shared" si="1"/>
        <v>145868</v>
      </c>
      <c r="E8" s="11">
        <f t="shared" si="1"/>
        <v>92859</v>
      </c>
      <c r="F8" s="11">
        <f t="shared" si="1"/>
        <v>142277</v>
      </c>
      <c r="G8" s="11">
        <f t="shared" si="1"/>
        <v>238418</v>
      </c>
      <c r="H8" s="11">
        <f t="shared" si="1"/>
        <v>95474</v>
      </c>
      <c r="I8" s="11">
        <f t="shared" si="1"/>
        <v>15508</v>
      </c>
      <c r="J8" s="11">
        <f t="shared" si="1"/>
        <v>65919</v>
      </c>
      <c r="K8" s="11">
        <f>SUM(B8:J8)</f>
        <v>1050220</v>
      </c>
    </row>
    <row r="9" spans="1:11" ht="17.25" customHeight="1">
      <c r="A9" s="15" t="s">
        <v>17</v>
      </c>
      <c r="B9" s="13">
        <f>+B10+B11</f>
        <v>19683</v>
      </c>
      <c r="C9" s="13">
        <f aca="true" t="shared" si="2" ref="C9:J9">+C10+C11</f>
        <v>25860</v>
      </c>
      <c r="D9" s="13">
        <f t="shared" si="2"/>
        <v>25640</v>
      </c>
      <c r="E9" s="13">
        <f t="shared" si="2"/>
        <v>17152</v>
      </c>
      <c r="F9" s="13">
        <f t="shared" si="2"/>
        <v>21751</v>
      </c>
      <c r="G9" s="13">
        <f t="shared" si="2"/>
        <v>26880</v>
      </c>
      <c r="H9" s="13">
        <f t="shared" si="2"/>
        <v>18500</v>
      </c>
      <c r="I9" s="13">
        <f t="shared" si="2"/>
        <v>3375</v>
      </c>
      <c r="J9" s="13">
        <f t="shared" si="2"/>
        <v>10987</v>
      </c>
      <c r="K9" s="11">
        <f>SUM(B9:J9)</f>
        <v>169828</v>
      </c>
    </row>
    <row r="10" spans="1:11" ht="17.25" customHeight="1">
      <c r="A10" s="29" t="s">
        <v>18</v>
      </c>
      <c r="B10" s="13">
        <v>19683</v>
      </c>
      <c r="C10" s="13">
        <v>25860</v>
      </c>
      <c r="D10" s="13">
        <v>25640</v>
      </c>
      <c r="E10" s="13">
        <v>17152</v>
      </c>
      <c r="F10" s="13">
        <v>21751</v>
      </c>
      <c r="G10" s="13">
        <v>26880</v>
      </c>
      <c r="H10" s="13">
        <v>18500</v>
      </c>
      <c r="I10" s="13">
        <v>3375</v>
      </c>
      <c r="J10" s="13">
        <v>10987</v>
      </c>
      <c r="K10" s="11">
        <f>SUM(B10:J10)</f>
        <v>169828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74102</v>
      </c>
      <c r="C12" s="17">
        <f t="shared" si="3"/>
        <v>97531</v>
      </c>
      <c r="D12" s="17">
        <f t="shared" si="3"/>
        <v>99565</v>
      </c>
      <c r="E12" s="17">
        <f t="shared" si="3"/>
        <v>62822</v>
      </c>
      <c r="F12" s="17">
        <f t="shared" si="3"/>
        <v>96474</v>
      </c>
      <c r="G12" s="17">
        <f t="shared" si="3"/>
        <v>168061</v>
      </c>
      <c r="H12" s="17">
        <f t="shared" si="3"/>
        <v>64781</v>
      </c>
      <c r="I12" s="17">
        <f t="shared" si="3"/>
        <v>9730</v>
      </c>
      <c r="J12" s="17">
        <f t="shared" si="3"/>
        <v>45752</v>
      </c>
      <c r="K12" s="11">
        <f aca="true" t="shared" si="4" ref="K12:K27">SUM(B12:J12)</f>
        <v>718818</v>
      </c>
    </row>
    <row r="13" spans="1:13" ht="17.25" customHeight="1">
      <c r="A13" s="14" t="s">
        <v>20</v>
      </c>
      <c r="B13" s="13">
        <v>34529</v>
      </c>
      <c r="C13" s="13">
        <v>48017</v>
      </c>
      <c r="D13" s="13">
        <v>49741</v>
      </c>
      <c r="E13" s="13">
        <v>31493</v>
      </c>
      <c r="F13" s="13">
        <v>45260</v>
      </c>
      <c r="G13" s="13">
        <v>72895</v>
      </c>
      <c r="H13" s="13">
        <v>27716</v>
      </c>
      <c r="I13" s="13">
        <v>5297</v>
      </c>
      <c r="J13" s="13">
        <v>23253</v>
      </c>
      <c r="K13" s="11">
        <f t="shared" si="4"/>
        <v>338201</v>
      </c>
      <c r="L13" s="52"/>
      <c r="M13" s="53"/>
    </row>
    <row r="14" spans="1:12" ht="17.25" customHeight="1">
      <c r="A14" s="14" t="s">
        <v>21</v>
      </c>
      <c r="B14" s="13">
        <v>37301</v>
      </c>
      <c r="C14" s="13">
        <v>46161</v>
      </c>
      <c r="D14" s="13">
        <v>47605</v>
      </c>
      <c r="E14" s="13">
        <v>29264</v>
      </c>
      <c r="F14" s="13">
        <v>48891</v>
      </c>
      <c r="G14" s="13">
        <v>91488</v>
      </c>
      <c r="H14" s="13">
        <v>33991</v>
      </c>
      <c r="I14" s="13">
        <v>4129</v>
      </c>
      <c r="J14" s="13">
        <v>21621</v>
      </c>
      <c r="K14" s="11">
        <f t="shared" si="4"/>
        <v>360451</v>
      </c>
      <c r="L14" s="52"/>
    </row>
    <row r="15" spans="1:11" ht="17.25" customHeight="1">
      <c r="A15" s="14" t="s">
        <v>22</v>
      </c>
      <c r="B15" s="13">
        <v>2272</v>
      </c>
      <c r="C15" s="13">
        <v>3353</v>
      </c>
      <c r="D15" s="13">
        <v>2219</v>
      </c>
      <c r="E15" s="13">
        <v>2065</v>
      </c>
      <c r="F15" s="13">
        <v>2323</v>
      </c>
      <c r="G15" s="13">
        <v>3678</v>
      </c>
      <c r="H15" s="13">
        <v>3074</v>
      </c>
      <c r="I15" s="13">
        <v>304</v>
      </c>
      <c r="J15" s="13">
        <v>878</v>
      </c>
      <c r="K15" s="11">
        <f t="shared" si="4"/>
        <v>20166</v>
      </c>
    </row>
    <row r="16" spans="1:11" ht="17.25" customHeight="1">
      <c r="A16" s="15" t="s">
        <v>95</v>
      </c>
      <c r="B16" s="13">
        <f>B17+B18+B19</f>
        <v>16592</v>
      </c>
      <c r="C16" s="13">
        <f aca="true" t="shared" si="5" ref="C16:J16">C17+C18+C19</f>
        <v>20129</v>
      </c>
      <c r="D16" s="13">
        <f t="shared" si="5"/>
        <v>20663</v>
      </c>
      <c r="E16" s="13">
        <f t="shared" si="5"/>
        <v>12885</v>
      </c>
      <c r="F16" s="13">
        <f t="shared" si="5"/>
        <v>24052</v>
      </c>
      <c r="G16" s="13">
        <f t="shared" si="5"/>
        <v>43477</v>
      </c>
      <c r="H16" s="13">
        <f t="shared" si="5"/>
        <v>12193</v>
      </c>
      <c r="I16" s="13">
        <f t="shared" si="5"/>
        <v>2403</v>
      </c>
      <c r="J16" s="13">
        <f t="shared" si="5"/>
        <v>9180</v>
      </c>
      <c r="K16" s="11">
        <f t="shared" si="4"/>
        <v>161574</v>
      </c>
    </row>
    <row r="17" spans="1:11" ht="17.25" customHeight="1">
      <c r="A17" s="14" t="s">
        <v>96</v>
      </c>
      <c r="B17" s="13">
        <v>9204</v>
      </c>
      <c r="C17" s="13">
        <v>11880</v>
      </c>
      <c r="D17" s="13">
        <v>11600</v>
      </c>
      <c r="E17" s="13">
        <v>7156</v>
      </c>
      <c r="F17" s="13">
        <v>13467</v>
      </c>
      <c r="G17" s="13">
        <v>21750</v>
      </c>
      <c r="H17" s="13">
        <v>6845</v>
      </c>
      <c r="I17" s="13">
        <v>1420</v>
      </c>
      <c r="J17" s="13">
        <v>5063</v>
      </c>
      <c r="K17" s="11">
        <f t="shared" si="4"/>
        <v>88385</v>
      </c>
    </row>
    <row r="18" spans="1:11" ht="17.25" customHeight="1">
      <c r="A18" s="14" t="s">
        <v>97</v>
      </c>
      <c r="B18" s="13">
        <v>6874</v>
      </c>
      <c r="C18" s="13">
        <v>7442</v>
      </c>
      <c r="D18" s="13">
        <v>8581</v>
      </c>
      <c r="E18" s="13">
        <v>5238</v>
      </c>
      <c r="F18" s="13">
        <v>10057</v>
      </c>
      <c r="G18" s="13">
        <v>20844</v>
      </c>
      <c r="H18" s="13">
        <v>4833</v>
      </c>
      <c r="I18" s="13">
        <v>904</v>
      </c>
      <c r="J18" s="13">
        <v>3890</v>
      </c>
      <c r="K18" s="11">
        <f t="shared" si="4"/>
        <v>68663</v>
      </c>
    </row>
    <row r="19" spans="1:11" ht="17.25" customHeight="1">
      <c r="A19" s="14" t="s">
        <v>98</v>
      </c>
      <c r="B19" s="13">
        <v>514</v>
      </c>
      <c r="C19" s="13">
        <v>807</v>
      </c>
      <c r="D19" s="13">
        <v>482</v>
      </c>
      <c r="E19" s="13">
        <v>491</v>
      </c>
      <c r="F19" s="13">
        <v>528</v>
      </c>
      <c r="G19" s="13">
        <v>883</v>
      </c>
      <c r="H19" s="13">
        <v>515</v>
      </c>
      <c r="I19" s="13">
        <v>79</v>
      </c>
      <c r="J19" s="13">
        <v>227</v>
      </c>
      <c r="K19" s="11">
        <f t="shared" si="4"/>
        <v>4526</v>
      </c>
    </row>
    <row r="20" spans="1:11" ht="17.25" customHeight="1">
      <c r="A20" s="16" t="s">
        <v>23</v>
      </c>
      <c r="B20" s="11">
        <f>+B21+B22+B23</f>
        <v>60086</v>
      </c>
      <c r="C20" s="11">
        <f aca="true" t="shared" si="6" ref="C20:J20">+C21+C22+C23</f>
        <v>65556</v>
      </c>
      <c r="D20" s="11">
        <f t="shared" si="6"/>
        <v>77396</v>
      </c>
      <c r="E20" s="11">
        <f t="shared" si="6"/>
        <v>42820</v>
      </c>
      <c r="F20" s="11">
        <f t="shared" si="6"/>
        <v>85830</v>
      </c>
      <c r="G20" s="11">
        <f t="shared" si="6"/>
        <v>151947</v>
      </c>
      <c r="H20" s="11">
        <f t="shared" si="6"/>
        <v>41938</v>
      </c>
      <c r="I20" s="11">
        <f t="shared" si="6"/>
        <v>8459</v>
      </c>
      <c r="J20" s="11">
        <f t="shared" si="6"/>
        <v>31941</v>
      </c>
      <c r="K20" s="11">
        <f t="shared" si="4"/>
        <v>565973</v>
      </c>
    </row>
    <row r="21" spans="1:12" ht="17.25" customHeight="1">
      <c r="A21" s="12" t="s">
        <v>24</v>
      </c>
      <c r="B21" s="13">
        <v>33134</v>
      </c>
      <c r="C21" s="13">
        <v>38494</v>
      </c>
      <c r="D21" s="13">
        <v>45150</v>
      </c>
      <c r="E21" s="13">
        <v>25611</v>
      </c>
      <c r="F21" s="13">
        <v>46826</v>
      </c>
      <c r="G21" s="13">
        <v>75289</v>
      </c>
      <c r="H21" s="13">
        <v>22900</v>
      </c>
      <c r="I21" s="13">
        <v>5397</v>
      </c>
      <c r="J21" s="13">
        <v>18091</v>
      </c>
      <c r="K21" s="11">
        <f t="shared" si="4"/>
        <v>310892</v>
      </c>
      <c r="L21" s="52"/>
    </row>
    <row r="22" spans="1:12" ht="17.25" customHeight="1">
      <c r="A22" s="12" t="s">
        <v>25</v>
      </c>
      <c r="B22" s="13">
        <v>25807</v>
      </c>
      <c r="C22" s="13">
        <v>25725</v>
      </c>
      <c r="D22" s="13">
        <v>31124</v>
      </c>
      <c r="E22" s="13">
        <v>16425</v>
      </c>
      <c r="F22" s="13">
        <v>37805</v>
      </c>
      <c r="G22" s="13">
        <v>74757</v>
      </c>
      <c r="H22" s="13">
        <v>18060</v>
      </c>
      <c r="I22" s="13">
        <v>2909</v>
      </c>
      <c r="J22" s="13">
        <v>13417</v>
      </c>
      <c r="K22" s="11">
        <f t="shared" si="4"/>
        <v>246029</v>
      </c>
      <c r="L22" s="52"/>
    </row>
    <row r="23" spans="1:11" ht="17.25" customHeight="1">
      <c r="A23" s="12" t="s">
        <v>26</v>
      </c>
      <c r="B23" s="13">
        <v>1145</v>
      </c>
      <c r="C23" s="13">
        <v>1337</v>
      </c>
      <c r="D23" s="13">
        <v>1122</v>
      </c>
      <c r="E23" s="13">
        <v>784</v>
      </c>
      <c r="F23" s="13">
        <v>1199</v>
      </c>
      <c r="G23" s="13">
        <v>1901</v>
      </c>
      <c r="H23" s="13">
        <v>978</v>
      </c>
      <c r="I23" s="13">
        <v>153</v>
      </c>
      <c r="J23" s="13">
        <v>433</v>
      </c>
      <c r="K23" s="11">
        <f t="shared" si="4"/>
        <v>9052</v>
      </c>
    </row>
    <row r="24" spans="1:11" ht="17.25" customHeight="1">
      <c r="A24" s="16" t="s">
        <v>27</v>
      </c>
      <c r="B24" s="13">
        <f>+B25+B26</f>
        <v>61983</v>
      </c>
      <c r="C24" s="13">
        <f aca="true" t="shared" si="7" ref="C24:J24">+C25+C26</f>
        <v>83887</v>
      </c>
      <c r="D24" s="13">
        <f t="shared" si="7"/>
        <v>86178</v>
      </c>
      <c r="E24" s="13">
        <f t="shared" si="7"/>
        <v>50665</v>
      </c>
      <c r="F24" s="13">
        <f t="shared" si="7"/>
        <v>73203</v>
      </c>
      <c r="G24" s="13">
        <f t="shared" si="7"/>
        <v>98983</v>
      </c>
      <c r="H24" s="13">
        <f t="shared" si="7"/>
        <v>37004</v>
      </c>
      <c r="I24" s="13">
        <f t="shared" si="7"/>
        <v>10502</v>
      </c>
      <c r="J24" s="13">
        <f t="shared" si="7"/>
        <v>42768</v>
      </c>
      <c r="K24" s="11">
        <f t="shared" si="4"/>
        <v>545173</v>
      </c>
    </row>
    <row r="25" spans="1:12" ht="17.25" customHeight="1">
      <c r="A25" s="12" t="s">
        <v>131</v>
      </c>
      <c r="B25" s="13">
        <v>28797</v>
      </c>
      <c r="C25" s="13">
        <v>42279</v>
      </c>
      <c r="D25" s="13">
        <v>47947</v>
      </c>
      <c r="E25" s="13">
        <v>27807</v>
      </c>
      <c r="F25" s="13">
        <v>35400</v>
      </c>
      <c r="G25" s="13">
        <v>46112</v>
      </c>
      <c r="H25" s="13">
        <v>17781</v>
      </c>
      <c r="I25" s="13">
        <v>6868</v>
      </c>
      <c r="J25" s="13">
        <v>22659</v>
      </c>
      <c r="K25" s="11">
        <f t="shared" si="4"/>
        <v>275650</v>
      </c>
      <c r="L25" s="52"/>
    </row>
    <row r="26" spans="1:12" ht="17.25" customHeight="1">
      <c r="A26" s="12" t="s">
        <v>132</v>
      </c>
      <c r="B26" s="13">
        <v>33186</v>
      </c>
      <c r="C26" s="13">
        <v>41608</v>
      </c>
      <c r="D26" s="13">
        <v>38231</v>
      </c>
      <c r="E26" s="13">
        <v>22858</v>
      </c>
      <c r="F26" s="13">
        <v>37803</v>
      </c>
      <c r="G26" s="13">
        <v>52871</v>
      </c>
      <c r="H26" s="13">
        <v>19223</v>
      </c>
      <c r="I26" s="13">
        <v>3634</v>
      </c>
      <c r="J26" s="13">
        <v>20109</v>
      </c>
      <c r="K26" s="11">
        <f t="shared" si="4"/>
        <v>269523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1156</v>
      </c>
      <c r="I27" s="11">
        <v>0</v>
      </c>
      <c r="J27" s="11">
        <v>0</v>
      </c>
      <c r="K27" s="11">
        <f t="shared" si="4"/>
        <v>1156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28078.02</v>
      </c>
      <c r="I35" s="19">
        <v>0</v>
      </c>
      <c r="J35" s="19">
        <v>0</v>
      </c>
      <c r="K35" s="23">
        <f>SUM(B35:J35)</f>
        <v>28078.02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667713.25</v>
      </c>
      <c r="C47" s="22">
        <f aca="true" t="shared" si="12" ref="C47:H47">+C48+C57</f>
        <v>938823.82</v>
      </c>
      <c r="D47" s="22">
        <f t="shared" si="12"/>
        <v>1113594.7</v>
      </c>
      <c r="E47" s="22">
        <f t="shared" si="12"/>
        <v>579922.9400000001</v>
      </c>
      <c r="F47" s="22">
        <f t="shared" si="12"/>
        <v>915185.58</v>
      </c>
      <c r="G47" s="22">
        <f t="shared" si="12"/>
        <v>1251521.84</v>
      </c>
      <c r="H47" s="22">
        <f t="shared" si="12"/>
        <v>551632.4</v>
      </c>
      <c r="I47" s="22">
        <f>+I48+I57</f>
        <v>175178.98</v>
      </c>
      <c r="J47" s="22">
        <f>+J48+J57</f>
        <v>437798.44</v>
      </c>
      <c r="K47" s="22">
        <f>SUM(B47:J47)</f>
        <v>6631371.95</v>
      </c>
    </row>
    <row r="48" spans="1:11" ht="17.25" customHeight="1">
      <c r="A48" s="16" t="s">
        <v>113</v>
      </c>
      <c r="B48" s="23">
        <f>SUM(B49:B56)</f>
        <v>648803.91</v>
      </c>
      <c r="C48" s="23">
        <f aca="true" t="shared" si="13" ref="C48:J48">SUM(C49:C56)</f>
        <v>915011.98</v>
      </c>
      <c r="D48" s="23">
        <f t="shared" si="13"/>
        <v>1087761.77</v>
      </c>
      <c r="E48" s="23">
        <f t="shared" si="13"/>
        <v>557207.51</v>
      </c>
      <c r="F48" s="23">
        <f t="shared" si="13"/>
        <v>891404.1</v>
      </c>
      <c r="G48" s="23">
        <f t="shared" si="13"/>
        <v>1221796.07</v>
      </c>
      <c r="H48" s="23">
        <f t="shared" si="13"/>
        <v>531383.1900000001</v>
      </c>
      <c r="I48" s="23">
        <f t="shared" si="13"/>
        <v>175178.98</v>
      </c>
      <c r="J48" s="23">
        <f t="shared" si="13"/>
        <v>423777.6</v>
      </c>
      <c r="K48" s="23">
        <f aca="true" t="shared" si="14" ref="K48:K57">SUM(B48:J48)</f>
        <v>6452325.11</v>
      </c>
    </row>
    <row r="49" spans="1:11" ht="17.25" customHeight="1">
      <c r="A49" s="34" t="s">
        <v>44</v>
      </c>
      <c r="B49" s="23">
        <f aca="true" t="shared" si="15" ref="B49:H49">ROUND(B30*B7,2)</f>
        <v>645827.97</v>
      </c>
      <c r="C49" s="23">
        <f t="shared" si="15"/>
        <v>908654.04</v>
      </c>
      <c r="D49" s="23">
        <f t="shared" si="15"/>
        <v>1082923.22</v>
      </c>
      <c r="E49" s="23">
        <f t="shared" si="15"/>
        <v>554615.65</v>
      </c>
      <c r="F49" s="23">
        <f t="shared" si="15"/>
        <v>887538.74</v>
      </c>
      <c r="G49" s="23">
        <f t="shared" si="15"/>
        <v>1216274.45</v>
      </c>
      <c r="H49" s="23">
        <f t="shared" si="15"/>
        <v>500397.76</v>
      </c>
      <c r="I49" s="23">
        <f>ROUND(I30*I7,2)</f>
        <v>174113.26</v>
      </c>
      <c r="J49" s="23">
        <f>ROUND(J30*J7,2)</f>
        <v>421560.56</v>
      </c>
      <c r="K49" s="23">
        <f t="shared" si="14"/>
        <v>6391905.649999999</v>
      </c>
    </row>
    <row r="50" spans="1:11" ht="17.25" customHeight="1">
      <c r="A50" s="34" t="s">
        <v>45</v>
      </c>
      <c r="B50" s="19">
        <v>0</v>
      </c>
      <c r="C50" s="23">
        <f>ROUND(C31*C7,2)</f>
        <v>2019.74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2019.74</v>
      </c>
    </row>
    <row r="51" spans="1:11" ht="17.25" customHeight="1">
      <c r="A51" s="66" t="s">
        <v>106</v>
      </c>
      <c r="B51" s="67">
        <f aca="true" t="shared" si="16" ref="B51:H51">ROUND(B32*B7,2)</f>
        <v>-1115.74</v>
      </c>
      <c r="C51" s="67">
        <f t="shared" si="16"/>
        <v>-1435.52</v>
      </c>
      <c r="D51" s="67">
        <f t="shared" si="16"/>
        <v>-1547.21</v>
      </c>
      <c r="E51" s="67">
        <f t="shared" si="16"/>
        <v>-853.54</v>
      </c>
      <c r="F51" s="67">
        <f t="shared" si="16"/>
        <v>-1416.16</v>
      </c>
      <c r="G51" s="67">
        <f t="shared" si="16"/>
        <v>-1908.46</v>
      </c>
      <c r="H51" s="67">
        <f t="shared" si="16"/>
        <v>-807.63</v>
      </c>
      <c r="I51" s="19">
        <v>0</v>
      </c>
      <c r="J51" s="19">
        <v>0</v>
      </c>
      <c r="K51" s="67">
        <f>SUM(B51:J51)</f>
        <v>-9084.26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28078.02</v>
      </c>
      <c r="I53" s="31">
        <f>+I35</f>
        <v>0</v>
      </c>
      <c r="J53" s="31">
        <f>+J35</f>
        <v>0</v>
      </c>
      <c r="K53" s="23">
        <f t="shared" si="14"/>
        <v>28078.02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-74795.4</v>
      </c>
      <c r="C61" s="35">
        <f t="shared" si="17"/>
        <v>-98344.42</v>
      </c>
      <c r="D61" s="35">
        <f t="shared" si="17"/>
        <v>-98505.78</v>
      </c>
      <c r="E61" s="35">
        <f t="shared" si="17"/>
        <v>-65177.6</v>
      </c>
      <c r="F61" s="35">
        <f t="shared" si="17"/>
        <v>-83034.45</v>
      </c>
      <c r="G61" s="35">
        <f t="shared" si="17"/>
        <v>-102150.03</v>
      </c>
      <c r="H61" s="35">
        <f t="shared" si="17"/>
        <v>-70300</v>
      </c>
      <c r="I61" s="35">
        <f t="shared" si="17"/>
        <v>-15100.48</v>
      </c>
      <c r="J61" s="35">
        <f t="shared" si="17"/>
        <v>-41750.6</v>
      </c>
      <c r="K61" s="35">
        <f>SUM(B61:J61)</f>
        <v>-649158.7599999999</v>
      </c>
    </row>
    <row r="62" spans="1:11" ht="18.75" customHeight="1">
      <c r="A62" s="16" t="s">
        <v>75</v>
      </c>
      <c r="B62" s="35">
        <f aca="true" t="shared" si="18" ref="B62:J62">B63+B64+B65+B66+B67+B68</f>
        <v>-74795.4</v>
      </c>
      <c r="C62" s="35">
        <f t="shared" si="18"/>
        <v>-98268</v>
      </c>
      <c r="D62" s="35">
        <f t="shared" si="18"/>
        <v>-97432</v>
      </c>
      <c r="E62" s="35">
        <f t="shared" si="18"/>
        <v>-65177.6</v>
      </c>
      <c r="F62" s="35">
        <f t="shared" si="18"/>
        <v>-82653.8</v>
      </c>
      <c r="G62" s="35">
        <f t="shared" si="18"/>
        <v>-102144</v>
      </c>
      <c r="H62" s="35">
        <f t="shared" si="18"/>
        <v>-70300</v>
      </c>
      <c r="I62" s="35">
        <f t="shared" si="18"/>
        <v>-12825</v>
      </c>
      <c r="J62" s="35">
        <f t="shared" si="18"/>
        <v>-41750.6</v>
      </c>
      <c r="K62" s="35">
        <f aca="true" t="shared" si="19" ref="K62:K91">SUM(B62:J62)</f>
        <v>-645346.4</v>
      </c>
    </row>
    <row r="63" spans="1:11" ht="18.75" customHeight="1">
      <c r="A63" s="12" t="s">
        <v>76</v>
      </c>
      <c r="B63" s="35">
        <f>-ROUND(B9*$D$3,2)</f>
        <v>-74795.4</v>
      </c>
      <c r="C63" s="35">
        <f aca="true" t="shared" si="20" ref="C63:J63">-ROUND(C9*$D$3,2)</f>
        <v>-98268</v>
      </c>
      <c r="D63" s="35">
        <f t="shared" si="20"/>
        <v>-97432</v>
      </c>
      <c r="E63" s="35">
        <f t="shared" si="20"/>
        <v>-65177.6</v>
      </c>
      <c r="F63" s="35">
        <f t="shared" si="20"/>
        <v>-82653.8</v>
      </c>
      <c r="G63" s="35">
        <f t="shared" si="20"/>
        <v>-102144</v>
      </c>
      <c r="H63" s="35">
        <f t="shared" si="20"/>
        <v>-70300</v>
      </c>
      <c r="I63" s="35">
        <f t="shared" si="20"/>
        <v>-12825</v>
      </c>
      <c r="J63" s="35">
        <f t="shared" si="20"/>
        <v>-41750.6</v>
      </c>
      <c r="K63" s="35">
        <f t="shared" si="19"/>
        <v>-645346.4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-1073.78</v>
      </c>
      <c r="E69" s="19">
        <v>0</v>
      </c>
      <c r="F69" s="67">
        <f t="shared" si="21"/>
        <v>-380.65</v>
      </c>
      <c r="G69" s="67">
        <f t="shared" si="21"/>
        <v>-6.03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-3812.3599999999997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592917.85</v>
      </c>
      <c r="C104" s="24">
        <f t="shared" si="22"/>
        <v>840479.3999999999</v>
      </c>
      <c r="D104" s="24">
        <f t="shared" si="22"/>
        <v>1015088.92</v>
      </c>
      <c r="E104" s="24">
        <f t="shared" si="22"/>
        <v>514745.34</v>
      </c>
      <c r="F104" s="24">
        <f t="shared" si="22"/>
        <v>832151.1299999999</v>
      </c>
      <c r="G104" s="24">
        <f t="shared" si="22"/>
        <v>1149371.81</v>
      </c>
      <c r="H104" s="24">
        <f t="shared" si="22"/>
        <v>481332.4000000001</v>
      </c>
      <c r="I104" s="24">
        <f>+I105+I106</f>
        <v>160078.5</v>
      </c>
      <c r="J104" s="24">
        <f>+J105+J106</f>
        <v>396047.84</v>
      </c>
      <c r="K104" s="48">
        <f>SUM(B104:J104)</f>
        <v>5982213.1899999995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574008.51</v>
      </c>
      <c r="C105" s="24">
        <f t="shared" si="23"/>
        <v>816667.5599999999</v>
      </c>
      <c r="D105" s="24">
        <f t="shared" si="23"/>
        <v>989255.99</v>
      </c>
      <c r="E105" s="24">
        <f t="shared" si="23"/>
        <v>492029.91000000003</v>
      </c>
      <c r="F105" s="24">
        <f t="shared" si="23"/>
        <v>808369.6499999999</v>
      </c>
      <c r="G105" s="24">
        <f t="shared" si="23"/>
        <v>1119646.04</v>
      </c>
      <c r="H105" s="24">
        <f t="shared" si="23"/>
        <v>461083.19000000006</v>
      </c>
      <c r="I105" s="24">
        <f t="shared" si="23"/>
        <v>160078.5</v>
      </c>
      <c r="J105" s="24">
        <f t="shared" si="23"/>
        <v>382027</v>
      </c>
      <c r="K105" s="48">
        <f>SUM(B105:J105)</f>
        <v>5803166.350000001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5982213.1899999995</v>
      </c>
      <c r="L112" s="54"/>
    </row>
    <row r="113" spans="1:11" ht="18.75" customHeight="1">
      <c r="A113" s="26" t="s">
        <v>71</v>
      </c>
      <c r="B113" s="27">
        <v>77860.91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77860.91</v>
      </c>
    </row>
    <row r="114" spans="1:11" ht="18.75" customHeight="1">
      <c r="A114" s="26" t="s">
        <v>72</v>
      </c>
      <c r="B114" s="27">
        <v>515056.94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515056.94</v>
      </c>
    </row>
    <row r="115" spans="1:11" ht="18.75" customHeight="1">
      <c r="A115" s="26" t="s">
        <v>73</v>
      </c>
      <c r="B115" s="40">
        <v>0</v>
      </c>
      <c r="C115" s="27">
        <f>+C104</f>
        <v>840479.3999999999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840479.3999999999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1015088.92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1015088.92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514745.34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514745.34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157925.48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157925.48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294220.32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294220.32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47603.73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47603.73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332401.6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332401.6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349291.94</v>
      </c>
      <c r="H122" s="40">
        <v>0</v>
      </c>
      <c r="I122" s="40">
        <v>0</v>
      </c>
      <c r="J122" s="40">
        <v>0</v>
      </c>
      <c r="K122" s="41">
        <f t="shared" si="25"/>
        <v>349291.94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31707.21</v>
      </c>
      <c r="H123" s="40">
        <v>0</v>
      </c>
      <c r="I123" s="40">
        <v>0</v>
      </c>
      <c r="J123" s="40">
        <v>0</v>
      </c>
      <c r="K123" s="41">
        <f t="shared" si="25"/>
        <v>31707.21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173193.91</v>
      </c>
      <c r="H124" s="40">
        <v>0</v>
      </c>
      <c r="I124" s="40">
        <v>0</v>
      </c>
      <c r="J124" s="40">
        <v>0</v>
      </c>
      <c r="K124" s="41">
        <f t="shared" si="25"/>
        <v>173193.91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153028.15</v>
      </c>
      <c r="H125" s="40">
        <v>0</v>
      </c>
      <c r="I125" s="40">
        <v>0</v>
      </c>
      <c r="J125" s="40">
        <v>0</v>
      </c>
      <c r="K125" s="41">
        <f t="shared" si="25"/>
        <v>153028.15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442150.6</v>
      </c>
      <c r="H126" s="40">
        <v>0</v>
      </c>
      <c r="I126" s="40">
        <v>0</v>
      </c>
      <c r="J126" s="40">
        <v>0</v>
      </c>
      <c r="K126" s="41">
        <f t="shared" si="25"/>
        <v>442150.6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173102.07</v>
      </c>
      <c r="I127" s="40">
        <v>0</v>
      </c>
      <c r="J127" s="40">
        <v>0</v>
      </c>
      <c r="K127" s="41">
        <f t="shared" si="25"/>
        <v>173102.07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308230.33</v>
      </c>
      <c r="I128" s="40">
        <v>0</v>
      </c>
      <c r="J128" s="40">
        <v>0</v>
      </c>
      <c r="K128" s="41">
        <f t="shared" si="25"/>
        <v>308230.33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160078.5</v>
      </c>
      <c r="J129" s="40">
        <v>0</v>
      </c>
      <c r="K129" s="41">
        <f t="shared" si="25"/>
        <v>160078.5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396047.84</v>
      </c>
      <c r="K130" s="44">
        <f t="shared" si="25"/>
        <v>396047.84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2016-10-21T17:18:18Z</dcterms:modified>
  <cp:category/>
  <cp:version/>
  <cp:contentType/>
  <cp:contentStatus/>
</cp:coreProperties>
</file>