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<sst xmlns="http://schemas.openxmlformats.org/spreadsheetml/2006/main" count="134" uniqueCount="134">
  <si>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</si>
  <si>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</si>
  <si>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</si>
  <si>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</si>
  <si>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</si>
  <si>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</si>
  <si>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</si>
  <si>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</si>
  <si>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</si>
  <si>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</si>
  <si>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</si>
  <si>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</si>
  <si>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</si>
  <si>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</si>
  <si>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</si>
  <si>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</si>
  <si>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</si>
  <si>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</si>
  <si>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</si>
  <si>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</si>
  <si>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</si>
  <si>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</si>
  <si>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</si>
  <si>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</si>
  <si>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</si>
  <si>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</si>
  <si>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</si>
  <si>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</si>
  <si>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</si>
  <si>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</si>
  <si>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</si>
  <si>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</si>
  <si>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</si>
  <si>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</si>
  <si>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</si>
  <si>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</si>
  <si>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</si>
  <si>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</si>
  <si>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</si>
  <si>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</si>
  <si>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</si>
  <si>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</si>
  <si>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</si>
  <si>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</si>
  <si>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</si>
  <si>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</si>
  <si>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</si>
  <si>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</si>
  <si>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</si>
  <si>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</si>
  <si>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</si>
  <si>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</si>
  <si>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</si>
  <si>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</si>
  <si>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</si>
  <si>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</si>
  <si>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</si>
  <si>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</si>
  <si>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</si>
  <si>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</si>
  <si>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</si>
  <si>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</si>
  <si>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</si>
  <si>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</si>
  <si>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</si>
  <si>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</si>
  <si>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</si>
  <si>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</si>
  <si>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</si>
  <si>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</si>
  <si>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</si>
  <si>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</si>
  <si>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</si>
  <si>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</si>
  <si>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</si>
  <si>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</si>
  <si>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</si>
  <si>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</si>
  <si>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</si>
  <si>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</si>
  <si>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</si>
  <si>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</si>
  <si>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</si>
  <si>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</si>
  <si>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</si>
  <si>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</si>
  <si>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</si>
  <si>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</si>
  <si>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</si>
  <si>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</si>
  <si>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</si>
  <si>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</si>
  <si>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</si>
  <si>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</si>
  <si>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</si>
  <si>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</si>
  <si>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</si>
  <si>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</si>
  <si>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</si>
  <si>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</si>
  <si>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</si>
  <si>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</si>
  <si>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</si>
  <si>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</si>
  <si>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</si>
  <si>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</si>
  <si>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</si>
  <si>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</si>
  <si>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</si>
  <si>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</si>
  <si>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</si>
  <si>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</si>
  <si>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</si>
  <si>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</si>
  <si>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</si>
  <si>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</si>
  <si>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</si>
  <si>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</si>
  <si>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</si>
  <si>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</si>
  <si>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</si>
  <si>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</si>
  <si>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</si>
  <si>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</si>
  <si>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</si>
  <si>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</si>
  <si>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</si>
  <si>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</si>
  <si>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</si>
  <si>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</si>
  <si>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</si>
  <si>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</si>
  <si>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</si>
  <si>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10/10/16 - VENCIMENTO 21/10/16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</si>
</sst>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625323</v>
      </c>
      <c r="C7" s="9">
        <f t="shared" si="0"/>
        <v>801536</v>
      </c>
      <c r="D7" s="9">
        <f t="shared" si="0"/>
        <v>838808</v>
      </c>
      <c r="E7" s="9">
        <f t="shared" si="0"/>
        <v>553238</v>
      </c>
      <c r="F7" s="9">
        <f t="shared" si="0"/>
        <v>753161</v>
      </c>
      <c r="G7" s="9">
        <f t="shared" si="0"/>
        <v>1251928</v>
      </c>
      <c r="H7" s="9">
        <f t="shared" si="0"/>
        <v>580656</v>
      </c>
      <c r="I7" s="9">
        <f t="shared" si="0"/>
        <v>132960</v>
      </c>
      <c r="J7" s="9">
        <f t="shared" si="0"/>
        <v>347263</v>
      </c>
      <c r="K7" s="9">
        <f t="shared" si="0"/>
        <v>5884873</v>
      </c>
      <c r="L7" s="52"/>
    </row>
    <row r="8" spans="1:11" ht="17.25" customHeight="1">
      <c r="A8" s="10" t="s">
        <v>99</v>
      </c>
      <c r="B8" s="11">
        <f>B9+B12+B16</f>
        <v>302389</v>
      </c>
      <c r="C8" s="11">
        <f aca="true" t="shared" si="1" ref="C8:J8">C9+C12+C16</f>
        <v>394981</v>
      </c>
      <c r="D8" s="11">
        <f t="shared" si="1"/>
        <v>390911</v>
      </c>
      <c r="E8" s="11">
        <f t="shared" si="1"/>
        <v>274651</v>
      </c>
      <c r="F8" s="11">
        <f t="shared" si="1"/>
        <v>362265</v>
      </c>
      <c r="G8" s="11">
        <f t="shared" si="1"/>
        <v>609566</v>
      </c>
      <c r="H8" s="11">
        <f t="shared" si="1"/>
        <v>307461</v>
      </c>
      <c r="I8" s="11">
        <f t="shared" si="1"/>
        <v>59063</v>
      </c>
      <c r="J8" s="11">
        <f t="shared" si="1"/>
        <v>157837</v>
      </c>
      <c r="K8" s="11">
        <f>SUM(B8:J8)</f>
        <v>2859124</v>
      </c>
    </row>
    <row r="9" spans="1:11" ht="17.25" customHeight="1">
      <c r="A9" s="15" t="s">
        <v>17</v>
      </c>
      <c r="B9" s="13">
        <f>+B10+B11</f>
        <v>39611</v>
      </c>
      <c r="C9" s="13">
        <f aca="true" t="shared" si="2" ref="C9:J9">+C10+C11</f>
        <v>55040</v>
      </c>
      <c r="D9" s="13">
        <f t="shared" si="2"/>
        <v>50578</v>
      </c>
      <c r="E9" s="13">
        <f t="shared" si="2"/>
        <v>35954</v>
      </c>
      <c r="F9" s="13">
        <f t="shared" si="2"/>
        <v>42176</v>
      </c>
      <c r="G9" s="13">
        <f t="shared" si="2"/>
        <v>54472</v>
      </c>
      <c r="H9" s="13">
        <f t="shared" si="2"/>
        <v>48407</v>
      </c>
      <c r="I9" s="13">
        <f t="shared" si="2"/>
        <v>8988</v>
      </c>
      <c r="J9" s="13">
        <f t="shared" si="2"/>
        <v>18707</v>
      </c>
      <c r="K9" s="11">
        <f>SUM(B9:J9)</f>
        <v>353933</v>
      </c>
    </row>
    <row r="10" spans="1:11" ht="17.25" customHeight="1">
      <c r="A10" s="29" t="s">
        <v>18</v>
      </c>
      <c r="B10" s="13">
        <v>39611</v>
      </c>
      <c r="C10" s="13">
        <v>55040</v>
      </c>
      <c r="D10" s="13">
        <v>50578</v>
      </c>
      <c r="E10" s="13">
        <v>35954</v>
      </c>
      <c r="F10" s="13">
        <v>42176</v>
      </c>
      <c r="G10" s="13">
        <v>54472</v>
      </c>
      <c r="H10" s="13">
        <v>48407</v>
      </c>
      <c r="I10" s="13">
        <v>8988</v>
      </c>
      <c r="J10" s="13">
        <v>18707</v>
      </c>
      <c r="K10" s="11">
        <f>SUM(B10:J10)</f>
        <v>353933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220505</v>
      </c>
      <c r="C12" s="17">
        <f t="shared" si="3"/>
        <v>288745</v>
      </c>
      <c r="D12" s="17">
        <f t="shared" si="3"/>
        <v>288481</v>
      </c>
      <c r="E12" s="17">
        <f t="shared" si="3"/>
        <v>202478</v>
      </c>
      <c r="F12" s="17">
        <f t="shared" si="3"/>
        <v>263440</v>
      </c>
      <c r="G12" s="17">
        <f t="shared" si="3"/>
        <v>454834</v>
      </c>
      <c r="H12" s="17">
        <f t="shared" si="3"/>
        <v>221446</v>
      </c>
      <c r="I12" s="17">
        <f t="shared" si="3"/>
        <v>41411</v>
      </c>
      <c r="J12" s="17">
        <f t="shared" si="3"/>
        <v>117574</v>
      </c>
      <c r="K12" s="11">
        <f aca="true" t="shared" si="4" ref="K12:K27">SUM(B12:J12)</f>
        <v>2098914</v>
      </c>
    </row>
    <row r="13" spans="1:13" ht="17.25" customHeight="1">
      <c r="A13" s="14" t="s">
        <v>20</v>
      </c>
      <c r="B13" s="13">
        <v>102378</v>
      </c>
      <c r="C13" s="13">
        <v>144004</v>
      </c>
      <c r="D13" s="13">
        <v>148654</v>
      </c>
      <c r="E13" s="13">
        <v>101186</v>
      </c>
      <c r="F13" s="13">
        <v>128602</v>
      </c>
      <c r="G13" s="13">
        <v>210106</v>
      </c>
      <c r="H13" s="13">
        <v>97658</v>
      </c>
      <c r="I13" s="13">
        <v>22714</v>
      </c>
      <c r="J13" s="13">
        <v>60092</v>
      </c>
      <c r="K13" s="11">
        <f t="shared" si="4"/>
        <v>1015394</v>
      </c>
      <c r="L13" s="52"/>
      <c r="M13" s="53"/>
    </row>
    <row r="14" spans="1:12" ht="17.25" customHeight="1">
      <c r="A14" s="14" t="s">
        <v>21</v>
      </c>
      <c r="B14" s="13">
        <v>108117</v>
      </c>
      <c r="C14" s="13">
        <v>129383</v>
      </c>
      <c r="D14" s="13">
        <v>128865</v>
      </c>
      <c r="E14" s="13">
        <v>91600</v>
      </c>
      <c r="F14" s="13">
        <v>124704</v>
      </c>
      <c r="G14" s="13">
        <v>228694</v>
      </c>
      <c r="H14" s="13">
        <v>105957</v>
      </c>
      <c r="I14" s="13">
        <v>16038</v>
      </c>
      <c r="J14" s="13">
        <v>53794</v>
      </c>
      <c r="K14" s="11">
        <f t="shared" si="4"/>
        <v>987152</v>
      </c>
      <c r="L14" s="52"/>
    </row>
    <row r="15" spans="1:11" ht="17.25" customHeight="1">
      <c r="A15" s="14" t="s">
        <v>22</v>
      </c>
      <c r="B15" s="13">
        <v>10010</v>
      </c>
      <c r="C15" s="13">
        <v>15358</v>
      </c>
      <c r="D15" s="13">
        <v>10962</v>
      </c>
      <c r="E15" s="13">
        <v>9692</v>
      </c>
      <c r="F15" s="13">
        <v>10134</v>
      </c>
      <c r="G15" s="13">
        <v>16034</v>
      </c>
      <c r="H15" s="13">
        <v>17831</v>
      </c>
      <c r="I15" s="13">
        <v>2659</v>
      </c>
      <c r="J15" s="13">
        <v>3688</v>
      </c>
      <c r="K15" s="11">
        <f t="shared" si="4"/>
        <v>96368</v>
      </c>
    </row>
    <row r="16" spans="1:11" ht="17.25" customHeight="1">
      <c r="A16" s="15" t="s">
        <v>95</v>
      </c>
      <c r="B16" s="13">
        <f>B17+B18+B19</f>
        <v>42273</v>
      </c>
      <c r="C16" s="13">
        <f aca="true" t="shared" si="5" ref="C16:J16">C17+C18+C19</f>
        <v>51196</v>
      </c>
      <c r="D16" s="13">
        <f t="shared" si="5"/>
        <v>51852</v>
      </c>
      <c r="E16" s="13">
        <f t="shared" si="5"/>
        <v>36219</v>
      </c>
      <c r="F16" s="13">
        <f t="shared" si="5"/>
        <v>56649</v>
      </c>
      <c r="G16" s="13">
        <f t="shared" si="5"/>
        <v>100260</v>
      </c>
      <c r="H16" s="13">
        <f t="shared" si="5"/>
        <v>37608</v>
      </c>
      <c r="I16" s="13">
        <f t="shared" si="5"/>
        <v>8664</v>
      </c>
      <c r="J16" s="13">
        <f t="shared" si="5"/>
        <v>21556</v>
      </c>
      <c r="K16" s="11">
        <f t="shared" si="4"/>
        <v>406277</v>
      </c>
    </row>
    <row r="17" spans="1:11" ht="17.25" customHeight="1">
      <c r="A17" s="14" t="s">
        <v>96</v>
      </c>
      <c r="B17" s="13">
        <v>23810</v>
      </c>
      <c r="C17" s="13">
        <v>31352</v>
      </c>
      <c r="D17" s="13">
        <v>29868</v>
      </c>
      <c r="E17" s="13">
        <v>21002</v>
      </c>
      <c r="F17" s="13">
        <v>33004</v>
      </c>
      <c r="G17" s="13">
        <v>56040</v>
      </c>
      <c r="H17" s="13">
        <v>22822</v>
      </c>
      <c r="I17" s="13">
        <v>5406</v>
      </c>
      <c r="J17" s="13">
        <v>12339</v>
      </c>
      <c r="K17" s="11">
        <f t="shared" si="4"/>
        <v>235643</v>
      </c>
    </row>
    <row r="18" spans="1:11" ht="17.25" customHeight="1">
      <c r="A18" s="14" t="s">
        <v>97</v>
      </c>
      <c r="B18" s="13">
        <v>16285</v>
      </c>
      <c r="C18" s="13">
        <v>16741</v>
      </c>
      <c r="D18" s="13">
        <v>20006</v>
      </c>
      <c r="E18" s="13">
        <v>13461</v>
      </c>
      <c r="F18" s="13">
        <v>21467</v>
      </c>
      <c r="G18" s="13">
        <v>40733</v>
      </c>
      <c r="H18" s="13">
        <v>11686</v>
      </c>
      <c r="I18" s="13">
        <v>2812</v>
      </c>
      <c r="J18" s="13">
        <v>8410</v>
      </c>
      <c r="K18" s="11">
        <f t="shared" si="4"/>
        <v>151601</v>
      </c>
    </row>
    <row r="19" spans="1:11" ht="17.25" customHeight="1">
      <c r="A19" s="14" t="s">
        <v>98</v>
      </c>
      <c r="B19" s="13">
        <v>2178</v>
      </c>
      <c r="C19" s="13">
        <v>3103</v>
      </c>
      <c r="D19" s="13">
        <v>1978</v>
      </c>
      <c r="E19" s="13">
        <v>1756</v>
      </c>
      <c r="F19" s="13">
        <v>2178</v>
      </c>
      <c r="G19" s="13">
        <v>3487</v>
      </c>
      <c r="H19" s="13">
        <v>3100</v>
      </c>
      <c r="I19" s="13">
        <v>446</v>
      </c>
      <c r="J19" s="13">
        <v>807</v>
      </c>
      <c r="K19" s="11">
        <f t="shared" si="4"/>
        <v>19033</v>
      </c>
    </row>
    <row r="20" spans="1:11" ht="17.25" customHeight="1">
      <c r="A20" s="16" t="s">
        <v>23</v>
      </c>
      <c r="B20" s="11">
        <f>+B21+B22+B23</f>
        <v>159062</v>
      </c>
      <c r="C20" s="11">
        <f aca="true" t="shared" si="6" ref="C20:J20">+C21+C22+C23</f>
        <v>179528</v>
      </c>
      <c r="D20" s="11">
        <f t="shared" si="6"/>
        <v>204654</v>
      </c>
      <c r="E20" s="11">
        <f t="shared" si="6"/>
        <v>129961</v>
      </c>
      <c r="F20" s="11">
        <f t="shared" si="6"/>
        <v>202026</v>
      </c>
      <c r="G20" s="11">
        <f t="shared" si="6"/>
        <v>372768</v>
      </c>
      <c r="H20" s="11">
        <f t="shared" si="6"/>
        <v>135792</v>
      </c>
      <c r="I20" s="11">
        <f t="shared" si="6"/>
        <v>33528</v>
      </c>
      <c r="J20" s="11">
        <f t="shared" si="6"/>
        <v>79273</v>
      </c>
      <c r="K20" s="11">
        <f t="shared" si="4"/>
        <v>1496592</v>
      </c>
    </row>
    <row r="21" spans="1:12" ht="17.25" customHeight="1">
      <c r="A21" s="12" t="s">
        <v>24</v>
      </c>
      <c r="B21" s="13">
        <v>83078</v>
      </c>
      <c r="C21" s="13">
        <v>102732</v>
      </c>
      <c r="D21" s="13">
        <v>119155</v>
      </c>
      <c r="E21" s="13">
        <v>73911</v>
      </c>
      <c r="F21" s="13">
        <v>111420</v>
      </c>
      <c r="G21" s="13">
        <v>190724</v>
      </c>
      <c r="H21" s="13">
        <v>73579</v>
      </c>
      <c r="I21" s="13">
        <v>20561</v>
      </c>
      <c r="J21" s="13">
        <v>44957</v>
      </c>
      <c r="K21" s="11">
        <f t="shared" si="4"/>
        <v>820117</v>
      </c>
      <c r="L21" s="52"/>
    </row>
    <row r="22" spans="1:12" ht="17.25" customHeight="1">
      <c r="A22" s="12" t="s">
        <v>25</v>
      </c>
      <c r="B22" s="13">
        <v>71386</v>
      </c>
      <c r="C22" s="13">
        <v>71114</v>
      </c>
      <c r="D22" s="13">
        <v>80718</v>
      </c>
      <c r="E22" s="13">
        <v>52546</v>
      </c>
      <c r="F22" s="13">
        <v>86298</v>
      </c>
      <c r="G22" s="13">
        <v>174172</v>
      </c>
      <c r="H22" s="13">
        <v>56292</v>
      </c>
      <c r="I22" s="13">
        <v>11950</v>
      </c>
      <c r="J22" s="13">
        <v>32657</v>
      </c>
      <c r="K22" s="11">
        <f t="shared" si="4"/>
        <v>637133</v>
      </c>
      <c r="L22" s="52"/>
    </row>
    <row r="23" spans="1:11" ht="17.25" customHeight="1">
      <c r="A23" s="12" t="s">
        <v>26</v>
      </c>
      <c r="B23" s="13">
        <v>4598</v>
      </c>
      <c r="C23" s="13">
        <v>5682</v>
      </c>
      <c r="D23" s="13">
        <v>4781</v>
      </c>
      <c r="E23" s="13">
        <v>3504</v>
      </c>
      <c r="F23" s="13">
        <v>4308</v>
      </c>
      <c r="G23" s="13">
        <v>7872</v>
      </c>
      <c r="H23" s="13">
        <v>5921</v>
      </c>
      <c r="I23" s="13">
        <v>1017</v>
      </c>
      <c r="J23" s="13">
        <v>1659</v>
      </c>
      <c r="K23" s="11">
        <f t="shared" si="4"/>
        <v>39342</v>
      </c>
    </row>
    <row r="24" spans="1:11" ht="17.25" customHeight="1">
      <c r="A24" s="16" t="s">
        <v>27</v>
      </c>
      <c r="B24" s="13">
        <f>+B25+B26</f>
        <v>163872</v>
      </c>
      <c r="C24" s="13">
        <f aca="true" t="shared" si="7" ref="C24:J24">+C25+C26</f>
        <v>227027</v>
      </c>
      <c r="D24" s="13">
        <f t="shared" si="7"/>
        <v>243243</v>
      </c>
      <c r="E24" s="13">
        <f t="shared" si="7"/>
        <v>148626</v>
      </c>
      <c r="F24" s="13">
        <f t="shared" si="7"/>
        <v>188870</v>
      </c>
      <c r="G24" s="13">
        <f t="shared" si="7"/>
        <v>269594</v>
      </c>
      <c r="H24" s="13">
        <f t="shared" si="7"/>
        <v>128861</v>
      </c>
      <c r="I24" s="13">
        <f t="shared" si="7"/>
        <v>40369</v>
      </c>
      <c r="J24" s="13">
        <f t="shared" si="7"/>
        <v>110153</v>
      </c>
      <c r="K24" s="11">
        <f t="shared" si="4"/>
        <v>1520615</v>
      </c>
    </row>
    <row r="25" spans="1:12" ht="17.25" customHeight="1">
      <c r="A25" s="12" t="s">
        <v>131</v>
      </c>
      <c r="B25" s="13">
        <v>72416</v>
      </c>
      <c r="C25" s="13">
        <v>109947</v>
      </c>
      <c r="D25" s="13">
        <v>127288</v>
      </c>
      <c r="E25" s="13">
        <v>75640</v>
      </c>
      <c r="F25" s="13">
        <v>89850</v>
      </c>
      <c r="G25" s="13">
        <v>119812</v>
      </c>
      <c r="H25" s="13">
        <v>58117</v>
      </c>
      <c r="I25" s="13">
        <v>23549</v>
      </c>
      <c r="J25" s="13">
        <v>54796</v>
      </c>
      <c r="K25" s="11">
        <f t="shared" si="4"/>
        <v>731415</v>
      </c>
      <c r="L25" s="52"/>
    </row>
    <row r="26" spans="1:12" ht="17.25" customHeight="1">
      <c r="A26" s="12" t="s">
        <v>132</v>
      </c>
      <c r="B26" s="13">
        <v>91456</v>
      </c>
      <c r="C26" s="13">
        <v>117080</v>
      </c>
      <c r="D26" s="13">
        <v>115955</v>
      </c>
      <c r="E26" s="13">
        <v>72986</v>
      </c>
      <c r="F26" s="13">
        <v>99020</v>
      </c>
      <c r="G26" s="13">
        <v>149782</v>
      </c>
      <c r="H26" s="13">
        <v>70744</v>
      </c>
      <c r="I26" s="13">
        <v>16820</v>
      </c>
      <c r="J26" s="13">
        <v>55357</v>
      </c>
      <c r="K26" s="11">
        <f t="shared" si="4"/>
        <v>789200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8542</v>
      </c>
      <c r="I27" s="11">
        <v>0</v>
      </c>
      <c r="J27" s="11">
        <v>0</v>
      </c>
      <c r="K27" s="11">
        <f t="shared" si="4"/>
        <v>8542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7027.19</v>
      </c>
      <c r="I35" s="19">
        <v>0</v>
      </c>
      <c r="J35" s="19">
        <v>0</v>
      </c>
      <c r="K35" s="23">
        <f>SUM(B35:J35)</f>
        <v>7027.19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1757396.89</v>
      </c>
      <c r="C47" s="22">
        <f aca="true" t="shared" si="12" ref="C47:H47">+C48+C57</f>
        <v>2517228.0200000005</v>
      </c>
      <c r="D47" s="22">
        <f t="shared" si="12"/>
        <v>2963517.13</v>
      </c>
      <c r="E47" s="22">
        <f t="shared" si="12"/>
        <v>1670229.0099999998</v>
      </c>
      <c r="F47" s="22">
        <f t="shared" si="12"/>
        <v>2244034.18</v>
      </c>
      <c r="G47" s="22">
        <f t="shared" si="12"/>
        <v>3143940.37</v>
      </c>
      <c r="H47" s="22">
        <f t="shared" si="12"/>
        <v>1683248.0899999999</v>
      </c>
      <c r="I47" s="22">
        <f>+I48+I57</f>
        <v>672686.57</v>
      </c>
      <c r="J47" s="22">
        <f>+J48+J57</f>
        <v>1057228.1800000002</v>
      </c>
      <c r="K47" s="22">
        <f>SUM(B47:J47)</f>
        <v>17709508.44</v>
      </c>
    </row>
    <row r="48" spans="1:11" ht="17.25" customHeight="1">
      <c r="A48" s="16" t="s">
        <v>113</v>
      </c>
      <c r="B48" s="23">
        <f>SUM(B49:B56)</f>
        <v>1738487.5499999998</v>
      </c>
      <c r="C48" s="23">
        <f aca="true" t="shared" si="13" ref="C48:J48">SUM(C49:C56)</f>
        <v>2493416.1800000006</v>
      </c>
      <c r="D48" s="23">
        <f t="shared" si="13"/>
        <v>2937684.1999999997</v>
      </c>
      <c r="E48" s="23">
        <f t="shared" si="13"/>
        <v>1647513.5799999998</v>
      </c>
      <c r="F48" s="23">
        <f t="shared" si="13"/>
        <v>2220252.7</v>
      </c>
      <c r="G48" s="23">
        <f t="shared" si="13"/>
        <v>3114214.6</v>
      </c>
      <c r="H48" s="23">
        <f t="shared" si="13"/>
        <v>1662998.88</v>
      </c>
      <c r="I48" s="23">
        <f t="shared" si="13"/>
        <v>672686.57</v>
      </c>
      <c r="J48" s="23">
        <f t="shared" si="13"/>
        <v>1043207.3400000001</v>
      </c>
      <c r="K48" s="23">
        <f aca="true" t="shared" si="14" ref="K48:K57">SUM(B48:J48)</f>
        <v>17530461.6</v>
      </c>
    </row>
    <row r="49" spans="1:11" ht="17.25" customHeight="1">
      <c r="A49" s="34" t="s">
        <v>44</v>
      </c>
      <c r="B49" s="23">
        <f aca="true" t="shared" si="15" ref="B49:H49">ROUND(B30*B7,2)</f>
        <v>1737397.42</v>
      </c>
      <c r="C49" s="23">
        <f t="shared" si="15"/>
        <v>2486044.06</v>
      </c>
      <c r="D49" s="23">
        <f t="shared" si="15"/>
        <v>2935492.48</v>
      </c>
      <c r="E49" s="23">
        <f t="shared" si="15"/>
        <v>1646602.26</v>
      </c>
      <c r="F49" s="23">
        <f t="shared" si="15"/>
        <v>2218511.04</v>
      </c>
      <c r="G49" s="23">
        <f t="shared" si="15"/>
        <v>3111667.04</v>
      </c>
      <c r="H49" s="23">
        <f t="shared" si="15"/>
        <v>1654927.67</v>
      </c>
      <c r="I49" s="23">
        <f>ROUND(I30*I7,2)</f>
        <v>671620.85</v>
      </c>
      <c r="J49" s="23">
        <f>ROUND(J30*J7,2)</f>
        <v>1040990.3</v>
      </c>
      <c r="K49" s="23">
        <f t="shared" si="14"/>
        <v>17503253.12</v>
      </c>
    </row>
    <row r="50" spans="1:11" ht="17.25" customHeight="1">
      <c r="A50" s="34" t="s">
        <v>45</v>
      </c>
      <c r="B50" s="19">
        <v>0</v>
      </c>
      <c r="C50" s="23">
        <f>ROUND(C31*C7,2)</f>
        <v>5525.93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5525.93</v>
      </c>
    </row>
    <row r="51" spans="1:11" ht="17.25" customHeight="1">
      <c r="A51" s="66" t="s">
        <v>106</v>
      </c>
      <c r="B51" s="67">
        <f aca="true" t="shared" si="16" ref="B51:H51">ROUND(B32*B7,2)</f>
        <v>-3001.55</v>
      </c>
      <c r="C51" s="67">
        <f t="shared" si="16"/>
        <v>-3927.53</v>
      </c>
      <c r="D51" s="67">
        <f t="shared" si="16"/>
        <v>-4194.04</v>
      </c>
      <c r="E51" s="67">
        <f t="shared" si="16"/>
        <v>-2534.08</v>
      </c>
      <c r="F51" s="67">
        <f t="shared" si="16"/>
        <v>-3539.86</v>
      </c>
      <c r="G51" s="67">
        <f t="shared" si="16"/>
        <v>-4882.52</v>
      </c>
      <c r="H51" s="67">
        <f t="shared" si="16"/>
        <v>-2671.02</v>
      </c>
      <c r="I51" s="19">
        <v>0</v>
      </c>
      <c r="J51" s="19">
        <v>0</v>
      </c>
      <c r="K51" s="67">
        <f>SUM(B51:J51)</f>
        <v>-24750.6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7027.19</v>
      </c>
      <c r="I53" s="31">
        <f>+I35</f>
        <v>0</v>
      </c>
      <c r="J53" s="31">
        <f>+J35</f>
        <v>0</v>
      </c>
      <c r="K53" s="23">
        <f t="shared" si="14"/>
        <v>7027.19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-216129.70999999996</v>
      </c>
      <c r="C61" s="35">
        <f t="shared" si="17"/>
        <v>-233382.59999999998</v>
      </c>
      <c r="D61" s="35">
        <f t="shared" si="17"/>
        <v>-235897.02</v>
      </c>
      <c r="E61" s="35">
        <f t="shared" si="17"/>
        <v>-246678.59000000003</v>
      </c>
      <c r="F61" s="35">
        <f t="shared" si="17"/>
        <v>-250029.4</v>
      </c>
      <c r="G61" s="35">
        <f t="shared" si="17"/>
        <v>-286146.19999999995</v>
      </c>
      <c r="H61" s="35">
        <f t="shared" si="17"/>
        <v>-198981.6</v>
      </c>
      <c r="I61" s="35">
        <f t="shared" si="17"/>
        <v>-101715.38</v>
      </c>
      <c r="J61" s="35">
        <f t="shared" si="17"/>
        <v>-81983.1</v>
      </c>
      <c r="K61" s="35">
        <f>SUM(B61:J61)</f>
        <v>-1850943.6</v>
      </c>
    </row>
    <row r="62" spans="1:11" ht="18.75" customHeight="1">
      <c r="A62" s="16" t="s">
        <v>75</v>
      </c>
      <c r="B62" s="35">
        <f aca="true" t="shared" si="18" ref="B62:J62">B63+B64+B65+B66+B67+B68</f>
        <v>-200893.20999999996</v>
      </c>
      <c r="C62" s="35">
        <f t="shared" si="18"/>
        <v>-211187.68</v>
      </c>
      <c r="D62" s="35">
        <f t="shared" si="18"/>
        <v>-213913.74</v>
      </c>
      <c r="E62" s="35">
        <f t="shared" si="18"/>
        <v>-232015.59000000003</v>
      </c>
      <c r="F62" s="35">
        <f t="shared" si="18"/>
        <v>-229498.75</v>
      </c>
      <c r="G62" s="35">
        <f t="shared" si="18"/>
        <v>-255434.66999999998</v>
      </c>
      <c r="H62" s="35">
        <f t="shared" si="18"/>
        <v>-183946.6</v>
      </c>
      <c r="I62" s="35">
        <f t="shared" si="18"/>
        <v>-34154.4</v>
      </c>
      <c r="J62" s="35">
        <f t="shared" si="18"/>
        <v>-71086.6</v>
      </c>
      <c r="K62" s="35">
        <f aca="true" t="shared" si="19" ref="K62:K91">SUM(B62:J62)</f>
        <v>-1632131.24</v>
      </c>
    </row>
    <row r="63" spans="1:11" ht="18.75" customHeight="1">
      <c r="A63" s="12" t="s">
        <v>76</v>
      </c>
      <c r="B63" s="35">
        <f>-ROUND(B9*$D$3,2)</f>
        <v>-150521.8</v>
      </c>
      <c r="C63" s="35">
        <f aca="true" t="shared" si="20" ref="C63:J63">-ROUND(C9*$D$3,2)</f>
        <v>-209152</v>
      </c>
      <c r="D63" s="35">
        <f t="shared" si="20"/>
        <v>-192196.4</v>
      </c>
      <c r="E63" s="35">
        <f t="shared" si="20"/>
        <v>-136625.2</v>
      </c>
      <c r="F63" s="35">
        <f t="shared" si="20"/>
        <v>-160268.8</v>
      </c>
      <c r="G63" s="35">
        <f t="shared" si="20"/>
        <v>-206993.6</v>
      </c>
      <c r="H63" s="35">
        <f t="shared" si="20"/>
        <v>-183946.6</v>
      </c>
      <c r="I63" s="35">
        <f t="shared" si="20"/>
        <v>-34154.4</v>
      </c>
      <c r="J63" s="35">
        <f t="shared" si="20"/>
        <v>-71086.6</v>
      </c>
      <c r="K63" s="35">
        <f t="shared" si="19"/>
        <v>-1344945.4000000001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-801.8</v>
      </c>
      <c r="C65" s="35">
        <v>-212.8</v>
      </c>
      <c r="D65" s="35">
        <v>-345.8</v>
      </c>
      <c r="E65" s="35">
        <v>-1022.2</v>
      </c>
      <c r="F65" s="35">
        <v>-421.8</v>
      </c>
      <c r="G65" s="35">
        <v>-520.6</v>
      </c>
      <c r="H65" s="19">
        <v>0</v>
      </c>
      <c r="I65" s="19">
        <v>0</v>
      </c>
      <c r="J65" s="19">
        <v>0</v>
      </c>
      <c r="K65" s="35">
        <f t="shared" si="19"/>
        <v>-3325</v>
      </c>
    </row>
    <row r="66" spans="1:11" ht="18.75" customHeight="1">
      <c r="A66" s="12" t="s">
        <v>107</v>
      </c>
      <c r="B66" s="35">
        <v>-1113.4</v>
      </c>
      <c r="C66" s="35">
        <v>-133</v>
      </c>
      <c r="D66" s="35">
        <v>-532</v>
      </c>
      <c r="E66" s="35">
        <v>-744.8</v>
      </c>
      <c r="F66" s="35">
        <v>-159.6</v>
      </c>
      <c r="G66" s="35">
        <v>-345.8</v>
      </c>
      <c r="H66" s="19">
        <v>0</v>
      </c>
      <c r="I66" s="19">
        <v>0</v>
      </c>
      <c r="J66" s="19">
        <v>0</v>
      </c>
      <c r="K66" s="35">
        <f t="shared" si="19"/>
        <v>-3028.6</v>
      </c>
    </row>
    <row r="67" spans="1:11" ht="18.75" customHeight="1">
      <c r="A67" s="12" t="s">
        <v>53</v>
      </c>
      <c r="B67" s="35">
        <v>-48456.21</v>
      </c>
      <c r="C67" s="35">
        <v>-1689.88</v>
      </c>
      <c r="D67" s="35">
        <v>-20839.54</v>
      </c>
      <c r="E67" s="35">
        <v>-93443.39</v>
      </c>
      <c r="F67" s="35">
        <v>-68648.55</v>
      </c>
      <c r="G67" s="35">
        <v>-47574.67</v>
      </c>
      <c r="H67" s="19">
        <v>0</v>
      </c>
      <c r="I67" s="19">
        <v>0</v>
      </c>
      <c r="J67" s="19">
        <v>0</v>
      </c>
      <c r="K67" s="35">
        <f t="shared" si="19"/>
        <v>-280652.24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-180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-180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-10896.5</v>
      </c>
      <c r="K69" s="67">
        <f t="shared" si="19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1541267.18</v>
      </c>
      <c r="C104" s="24">
        <f t="shared" si="22"/>
        <v>2283845.4200000004</v>
      </c>
      <c r="D104" s="24">
        <f t="shared" si="22"/>
        <v>2727620.1100000003</v>
      </c>
      <c r="E104" s="24">
        <f t="shared" si="22"/>
        <v>1423550.4199999997</v>
      </c>
      <c r="F104" s="24">
        <f t="shared" si="22"/>
        <v>1994004.7800000003</v>
      </c>
      <c r="G104" s="24">
        <f t="shared" si="22"/>
        <v>2857794.1700000004</v>
      </c>
      <c r="H104" s="24">
        <f t="shared" si="22"/>
        <v>1484266.4899999998</v>
      </c>
      <c r="I104" s="24">
        <f>+I105+I106</f>
        <v>570971.19</v>
      </c>
      <c r="J104" s="24">
        <f>+J105+J106</f>
        <v>975245.0800000001</v>
      </c>
      <c r="K104" s="48">
        <f>SUM(B104:J104)</f>
        <v>15858564.84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1522357.8399999999</v>
      </c>
      <c r="C105" s="24">
        <f t="shared" si="23"/>
        <v>2260033.5800000005</v>
      </c>
      <c r="D105" s="24">
        <f t="shared" si="23"/>
        <v>2701787.18</v>
      </c>
      <c r="E105" s="24">
        <f t="shared" si="23"/>
        <v>1400834.9899999998</v>
      </c>
      <c r="F105" s="24">
        <f t="shared" si="23"/>
        <v>1970223.3000000003</v>
      </c>
      <c r="G105" s="24">
        <f t="shared" si="23"/>
        <v>2828068.4000000004</v>
      </c>
      <c r="H105" s="24">
        <f t="shared" si="23"/>
        <v>1464017.2799999998</v>
      </c>
      <c r="I105" s="24">
        <f t="shared" si="23"/>
        <v>570971.19</v>
      </c>
      <c r="J105" s="24">
        <f t="shared" si="23"/>
        <v>961224.2400000001</v>
      </c>
      <c r="K105" s="48">
        <f>SUM(B105:J105)</f>
        <v>15679518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15858564.849999998</v>
      </c>
      <c r="L112" s="54"/>
    </row>
    <row r="113" spans="1:11" ht="18.75" customHeight="1">
      <c r="A113" s="26" t="s">
        <v>71</v>
      </c>
      <c r="B113" s="27">
        <v>203482.26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203482.26</v>
      </c>
    </row>
    <row r="114" spans="1:11" ht="18.75" customHeight="1">
      <c r="A114" s="26" t="s">
        <v>72</v>
      </c>
      <c r="B114" s="27">
        <v>1337784.93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1337784.93</v>
      </c>
    </row>
    <row r="115" spans="1:11" ht="18.75" customHeight="1">
      <c r="A115" s="26" t="s">
        <v>73</v>
      </c>
      <c r="B115" s="40">
        <v>0</v>
      </c>
      <c r="C115" s="27">
        <f>+C104</f>
        <v>2283845.4200000004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2283845.4200000004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2727620.1100000003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2727620.1100000003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1423550.4199999997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1423550.4199999997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385876.52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385876.52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716580.18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716580.18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98730.22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98730.22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792817.86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792817.86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857044.67</v>
      </c>
      <c r="H122" s="40">
        <v>0</v>
      </c>
      <c r="I122" s="40">
        <v>0</v>
      </c>
      <c r="J122" s="40">
        <v>0</v>
      </c>
      <c r="K122" s="41">
        <f t="shared" si="25"/>
        <v>857044.67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65875.66</v>
      </c>
      <c r="H123" s="40">
        <v>0</v>
      </c>
      <c r="I123" s="40">
        <v>0</v>
      </c>
      <c r="J123" s="40">
        <v>0</v>
      </c>
      <c r="K123" s="41">
        <f t="shared" si="25"/>
        <v>65875.66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426607.02</v>
      </c>
      <c r="H124" s="40">
        <v>0</v>
      </c>
      <c r="I124" s="40">
        <v>0</v>
      </c>
      <c r="J124" s="40">
        <v>0</v>
      </c>
      <c r="K124" s="41">
        <f t="shared" si="25"/>
        <v>426607.02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407580.26</v>
      </c>
      <c r="H125" s="40">
        <v>0</v>
      </c>
      <c r="I125" s="40">
        <v>0</v>
      </c>
      <c r="J125" s="40">
        <v>0</v>
      </c>
      <c r="K125" s="41">
        <f t="shared" si="25"/>
        <v>407580.26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1100686.57</v>
      </c>
      <c r="H126" s="40">
        <v>0</v>
      </c>
      <c r="I126" s="40">
        <v>0</v>
      </c>
      <c r="J126" s="40">
        <v>0</v>
      </c>
      <c r="K126" s="41">
        <f t="shared" si="25"/>
        <v>1100686.57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534326.61</v>
      </c>
      <c r="I127" s="40">
        <v>0</v>
      </c>
      <c r="J127" s="40">
        <v>0</v>
      </c>
      <c r="K127" s="41">
        <f t="shared" si="25"/>
        <v>534326.61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949939.87</v>
      </c>
      <c r="I128" s="40">
        <v>0</v>
      </c>
      <c r="J128" s="40">
        <v>0</v>
      </c>
      <c r="K128" s="41">
        <f t="shared" si="25"/>
        <v>949939.87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570971.19</v>
      </c>
      <c r="J129" s="40">
        <v>0</v>
      </c>
      <c r="K129" s="41">
        <f t="shared" si="25"/>
        <v>570971.19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975245.08</v>
      </c>
      <c r="K130" s="44">
        <f t="shared" si="25"/>
        <v>975245.08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2016-10-20T17:24:17Z</dcterms:modified>
  <cp:category/>
  <cp:version/>
  <cp:contentType/>
  <cp:contentStatus/>
</cp:coreProperties>
</file>