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<sst xmlns="http://schemas.openxmlformats.org/spreadsheetml/2006/main" count="134" uniqueCount="134">
  <si>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</si>
  <si>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</si>
  <si>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</si>
  <si>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</si>
  <si>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</si>
  <si>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</si>
  <si>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</si>
  <si>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</si>
  <si>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</si>
  <si>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</si>
  <si>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</si>
  <si>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</si>
  <si>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</si>
  <si>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</si>
  <si>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</si>
  <si>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</si>
  <si>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</si>
  <si>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</si>
  <si>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</si>
  <si>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</si>
  <si>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</si>
  <si>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</si>
  <si>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</si>
  <si>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</si>
  <si>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</si>
  <si>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</si>
  <si>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</si>
  <si>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</si>
  <si>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</si>
  <si>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</si>
  <si>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</si>
  <si>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</si>
  <si>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</si>
  <si>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</si>
  <si>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</si>
  <si>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</si>
  <si>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</si>
  <si>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</si>
  <si>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</si>
  <si>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</si>
  <si>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</si>
  <si>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</si>
  <si>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</si>
  <si>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</si>
  <si>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</si>
  <si>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</si>
  <si>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</si>
  <si>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</si>
  <si>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</si>
  <si>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</si>
  <si>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</si>
  <si>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</si>
  <si>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</si>
  <si>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</si>
  <si>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</si>
  <si>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</si>
  <si>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</si>
  <si>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</si>
  <si>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</si>
  <si>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</si>
  <si>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</si>
  <si>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</si>
  <si>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</si>
  <si>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</si>
  <si>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</si>
  <si>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</si>
  <si>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</si>
  <si>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</si>
  <si>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</si>
  <si>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</si>
  <si>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</si>
  <si>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</si>
  <si>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</si>
  <si>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</si>
  <si>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</si>
  <si>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</si>
  <si>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</si>
  <si>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</si>
  <si>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</si>
  <si>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</si>
  <si>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</si>
  <si>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</si>
  <si>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</si>
  <si>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</si>
  <si>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</si>
  <si>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</si>
  <si>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</si>
  <si>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</si>
  <si>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</si>
  <si>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</si>
  <si>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</si>
  <si>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</si>
  <si>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</si>
  <si>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</si>
  <si>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</si>
  <si>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</si>
  <si>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</si>
  <si>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</si>
  <si>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</si>
  <si>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</si>
  <si>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</si>
  <si>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</si>
  <si>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</si>
  <si>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</si>
  <si>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</si>
  <si>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</si>
  <si>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</si>
  <si>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</si>
  <si>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</si>
  <si>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</si>
  <si>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</si>
  <si>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</si>
  <si>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</si>
  <si>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</si>
  <si>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</si>
  <si>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</si>
  <si>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</si>
  <si>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</si>
  <si>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</si>
  <si>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</si>
  <si>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</si>
  <si>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</si>
  <si>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</si>
  <si>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</si>
  <si>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</si>
  <si>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</si>
  <si>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</si>
  <si>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</si>
  <si>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</si>
  <si>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</si>
  <si>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</si>
  <si>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</si>
  <si>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</si>
  <si>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09/10/16 - VENCIMENTO 20/10/16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</si>
</sst>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190415</v>
      </c>
      <c r="C7" s="9">
        <f t="shared" si="0"/>
        <v>257999</v>
      </c>
      <c r="D7" s="9">
        <f t="shared" si="0"/>
        <v>275708</v>
      </c>
      <c r="E7" s="9">
        <f t="shared" si="0"/>
        <v>151259</v>
      </c>
      <c r="F7" s="9">
        <f t="shared" si="0"/>
        <v>254503</v>
      </c>
      <c r="G7" s="9">
        <f t="shared" si="0"/>
        <v>418100</v>
      </c>
      <c r="H7" s="9">
        <f t="shared" si="0"/>
        <v>149374</v>
      </c>
      <c r="I7" s="9">
        <f t="shared" si="0"/>
        <v>29190</v>
      </c>
      <c r="J7" s="9">
        <f t="shared" si="0"/>
        <v>127213</v>
      </c>
      <c r="K7" s="9">
        <f t="shared" si="0"/>
        <v>1853761</v>
      </c>
      <c r="L7" s="52"/>
    </row>
    <row r="8" spans="1:11" ht="17.25" customHeight="1">
      <c r="A8" s="10" t="s">
        <v>99</v>
      </c>
      <c r="B8" s="11">
        <f>B9+B12+B16</f>
        <v>90315</v>
      </c>
      <c r="C8" s="11">
        <f aca="true" t="shared" si="1" ref="C8:J8">C9+C12+C16</f>
        <v>127828</v>
      </c>
      <c r="D8" s="11">
        <f t="shared" si="1"/>
        <v>128702</v>
      </c>
      <c r="E8" s="11">
        <f t="shared" si="1"/>
        <v>75837</v>
      </c>
      <c r="F8" s="11">
        <f t="shared" si="1"/>
        <v>119953</v>
      </c>
      <c r="G8" s="11">
        <f t="shared" si="1"/>
        <v>202446</v>
      </c>
      <c r="H8" s="11">
        <f t="shared" si="1"/>
        <v>80317</v>
      </c>
      <c r="I8" s="11">
        <f t="shared" si="1"/>
        <v>12704</v>
      </c>
      <c r="J8" s="11">
        <f t="shared" si="1"/>
        <v>59520</v>
      </c>
      <c r="K8" s="11">
        <f>SUM(B8:J8)</f>
        <v>897622</v>
      </c>
    </row>
    <row r="9" spans="1:11" ht="17.25" customHeight="1">
      <c r="A9" s="15" t="s">
        <v>17</v>
      </c>
      <c r="B9" s="13">
        <f>+B10+B11</f>
        <v>16954</v>
      </c>
      <c r="C9" s="13">
        <f aca="true" t="shared" si="2" ref="C9:J9">+C10+C11</f>
        <v>26505</v>
      </c>
      <c r="D9" s="13">
        <f t="shared" si="2"/>
        <v>24466</v>
      </c>
      <c r="E9" s="13">
        <f t="shared" si="2"/>
        <v>14756</v>
      </c>
      <c r="F9" s="13">
        <f t="shared" si="2"/>
        <v>19416</v>
      </c>
      <c r="G9" s="13">
        <f t="shared" si="2"/>
        <v>24855</v>
      </c>
      <c r="H9" s="13">
        <f t="shared" si="2"/>
        <v>16600</v>
      </c>
      <c r="I9" s="13">
        <f t="shared" si="2"/>
        <v>2853</v>
      </c>
      <c r="J9" s="13">
        <f t="shared" si="2"/>
        <v>11082</v>
      </c>
      <c r="K9" s="11">
        <f>SUM(B9:J9)</f>
        <v>157487</v>
      </c>
    </row>
    <row r="10" spans="1:11" ht="17.25" customHeight="1">
      <c r="A10" s="29" t="s">
        <v>18</v>
      </c>
      <c r="B10" s="13">
        <v>16954</v>
      </c>
      <c r="C10" s="13">
        <v>26505</v>
      </c>
      <c r="D10" s="13">
        <v>24466</v>
      </c>
      <c r="E10" s="13">
        <v>14756</v>
      </c>
      <c r="F10" s="13">
        <v>19416</v>
      </c>
      <c r="G10" s="13">
        <v>24855</v>
      </c>
      <c r="H10" s="13">
        <v>16600</v>
      </c>
      <c r="I10" s="13">
        <v>2853</v>
      </c>
      <c r="J10" s="13">
        <v>11082</v>
      </c>
      <c r="K10" s="11">
        <f>SUM(B10:J10)</f>
        <v>157487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59716</v>
      </c>
      <c r="C12" s="17">
        <f t="shared" si="3"/>
        <v>84305</v>
      </c>
      <c r="D12" s="17">
        <f t="shared" si="3"/>
        <v>85934</v>
      </c>
      <c r="E12" s="17">
        <f t="shared" si="3"/>
        <v>50864</v>
      </c>
      <c r="F12" s="17">
        <f t="shared" si="3"/>
        <v>80075</v>
      </c>
      <c r="G12" s="17">
        <f t="shared" si="3"/>
        <v>140389</v>
      </c>
      <c r="H12" s="17">
        <f t="shared" si="3"/>
        <v>53169</v>
      </c>
      <c r="I12" s="17">
        <f t="shared" si="3"/>
        <v>7906</v>
      </c>
      <c r="J12" s="17">
        <f t="shared" si="3"/>
        <v>39958</v>
      </c>
      <c r="K12" s="11">
        <f aca="true" t="shared" si="4" ref="K12:K27">SUM(B12:J12)</f>
        <v>602316</v>
      </c>
    </row>
    <row r="13" spans="1:13" ht="17.25" customHeight="1">
      <c r="A13" s="14" t="s">
        <v>20</v>
      </c>
      <c r="B13" s="13">
        <v>27598</v>
      </c>
      <c r="C13" s="13">
        <v>42322</v>
      </c>
      <c r="D13" s="13">
        <v>43394</v>
      </c>
      <c r="E13" s="13">
        <v>25707</v>
      </c>
      <c r="F13" s="13">
        <v>36819</v>
      </c>
      <c r="G13" s="13">
        <v>59932</v>
      </c>
      <c r="H13" s="13">
        <v>21893</v>
      </c>
      <c r="I13" s="13">
        <v>4416</v>
      </c>
      <c r="J13" s="13">
        <v>20178</v>
      </c>
      <c r="K13" s="11">
        <f t="shared" si="4"/>
        <v>282259</v>
      </c>
      <c r="L13" s="52"/>
      <c r="M13" s="53"/>
    </row>
    <row r="14" spans="1:12" ht="17.25" customHeight="1">
      <c r="A14" s="14" t="s">
        <v>21</v>
      </c>
      <c r="B14" s="13">
        <v>30431</v>
      </c>
      <c r="C14" s="13">
        <v>39357</v>
      </c>
      <c r="D14" s="13">
        <v>40649</v>
      </c>
      <c r="E14" s="13">
        <v>23538</v>
      </c>
      <c r="F14" s="13">
        <v>41421</v>
      </c>
      <c r="G14" s="13">
        <v>77471</v>
      </c>
      <c r="H14" s="13">
        <v>28866</v>
      </c>
      <c r="I14" s="13">
        <v>3248</v>
      </c>
      <c r="J14" s="13">
        <v>19132</v>
      </c>
      <c r="K14" s="11">
        <f t="shared" si="4"/>
        <v>304113</v>
      </c>
      <c r="L14" s="52"/>
    </row>
    <row r="15" spans="1:11" ht="17.25" customHeight="1">
      <c r="A15" s="14" t="s">
        <v>22</v>
      </c>
      <c r="B15" s="13">
        <v>1687</v>
      </c>
      <c r="C15" s="13">
        <v>2626</v>
      </c>
      <c r="D15" s="13">
        <v>1891</v>
      </c>
      <c r="E15" s="13">
        <v>1619</v>
      </c>
      <c r="F15" s="13">
        <v>1835</v>
      </c>
      <c r="G15" s="13">
        <v>2986</v>
      </c>
      <c r="H15" s="13">
        <v>2410</v>
      </c>
      <c r="I15" s="13">
        <v>242</v>
      </c>
      <c r="J15" s="13">
        <v>648</v>
      </c>
      <c r="K15" s="11">
        <f t="shared" si="4"/>
        <v>15944</v>
      </c>
    </row>
    <row r="16" spans="1:11" ht="17.25" customHeight="1">
      <c r="A16" s="15" t="s">
        <v>95</v>
      </c>
      <c r="B16" s="13">
        <f>B17+B18+B19</f>
        <v>13645</v>
      </c>
      <c r="C16" s="13">
        <f aca="true" t="shared" si="5" ref="C16:J16">C17+C18+C19</f>
        <v>17018</v>
      </c>
      <c r="D16" s="13">
        <f t="shared" si="5"/>
        <v>18302</v>
      </c>
      <c r="E16" s="13">
        <f t="shared" si="5"/>
        <v>10217</v>
      </c>
      <c r="F16" s="13">
        <f t="shared" si="5"/>
        <v>20462</v>
      </c>
      <c r="G16" s="13">
        <f t="shared" si="5"/>
        <v>37202</v>
      </c>
      <c r="H16" s="13">
        <f t="shared" si="5"/>
        <v>10548</v>
      </c>
      <c r="I16" s="13">
        <f t="shared" si="5"/>
        <v>1945</v>
      </c>
      <c r="J16" s="13">
        <f t="shared" si="5"/>
        <v>8480</v>
      </c>
      <c r="K16" s="11">
        <f t="shared" si="4"/>
        <v>137819</v>
      </c>
    </row>
    <row r="17" spans="1:11" ht="17.25" customHeight="1">
      <c r="A17" s="14" t="s">
        <v>96</v>
      </c>
      <c r="B17" s="13">
        <v>7538</v>
      </c>
      <c r="C17" s="13">
        <v>10127</v>
      </c>
      <c r="D17" s="13">
        <v>10280</v>
      </c>
      <c r="E17" s="13">
        <v>5955</v>
      </c>
      <c r="F17" s="13">
        <v>11289</v>
      </c>
      <c r="G17" s="13">
        <v>18090</v>
      </c>
      <c r="H17" s="13">
        <v>5852</v>
      </c>
      <c r="I17" s="13">
        <v>1195</v>
      </c>
      <c r="J17" s="13">
        <v>4697</v>
      </c>
      <c r="K17" s="11">
        <f t="shared" si="4"/>
        <v>75023</v>
      </c>
    </row>
    <row r="18" spans="1:11" ht="17.25" customHeight="1">
      <c r="A18" s="14" t="s">
        <v>97</v>
      </c>
      <c r="B18" s="13">
        <v>5590</v>
      </c>
      <c r="C18" s="13">
        <v>6199</v>
      </c>
      <c r="D18" s="13">
        <v>7566</v>
      </c>
      <c r="E18" s="13">
        <v>3907</v>
      </c>
      <c r="F18" s="13">
        <v>8738</v>
      </c>
      <c r="G18" s="13">
        <v>18445</v>
      </c>
      <c r="H18" s="13">
        <v>4217</v>
      </c>
      <c r="I18" s="13">
        <v>668</v>
      </c>
      <c r="J18" s="13">
        <v>3568</v>
      </c>
      <c r="K18" s="11">
        <f t="shared" si="4"/>
        <v>58898</v>
      </c>
    </row>
    <row r="19" spans="1:11" ht="17.25" customHeight="1">
      <c r="A19" s="14" t="s">
        <v>98</v>
      </c>
      <c r="B19" s="13">
        <v>517</v>
      </c>
      <c r="C19" s="13">
        <v>692</v>
      </c>
      <c r="D19" s="13">
        <v>456</v>
      </c>
      <c r="E19" s="13">
        <v>355</v>
      </c>
      <c r="F19" s="13">
        <v>435</v>
      </c>
      <c r="G19" s="13">
        <v>667</v>
      </c>
      <c r="H19" s="13">
        <v>479</v>
      </c>
      <c r="I19" s="13">
        <v>82</v>
      </c>
      <c r="J19" s="13">
        <v>215</v>
      </c>
      <c r="K19" s="11">
        <f t="shared" si="4"/>
        <v>3898</v>
      </c>
    </row>
    <row r="20" spans="1:11" ht="17.25" customHeight="1">
      <c r="A20" s="16" t="s">
        <v>23</v>
      </c>
      <c r="B20" s="11">
        <f>+B21+B22+B23</f>
        <v>48032</v>
      </c>
      <c r="C20" s="11">
        <f aca="true" t="shared" si="6" ref="C20:J20">+C21+C22+C23</f>
        <v>55751</v>
      </c>
      <c r="D20" s="11">
        <f t="shared" si="6"/>
        <v>67132</v>
      </c>
      <c r="E20" s="11">
        <f t="shared" si="6"/>
        <v>33493</v>
      </c>
      <c r="F20" s="11">
        <f t="shared" si="6"/>
        <v>71657</v>
      </c>
      <c r="G20" s="11">
        <f t="shared" si="6"/>
        <v>128393</v>
      </c>
      <c r="H20" s="11">
        <f t="shared" si="6"/>
        <v>34844</v>
      </c>
      <c r="I20" s="11">
        <f t="shared" si="6"/>
        <v>7150</v>
      </c>
      <c r="J20" s="11">
        <f t="shared" si="6"/>
        <v>27738</v>
      </c>
      <c r="K20" s="11">
        <f t="shared" si="4"/>
        <v>474190</v>
      </c>
    </row>
    <row r="21" spans="1:12" ht="17.25" customHeight="1">
      <c r="A21" s="12" t="s">
        <v>24</v>
      </c>
      <c r="B21" s="13">
        <v>26055</v>
      </c>
      <c r="C21" s="13">
        <v>33640</v>
      </c>
      <c r="D21" s="13">
        <v>40084</v>
      </c>
      <c r="E21" s="13">
        <v>20184</v>
      </c>
      <c r="F21" s="13">
        <v>38630</v>
      </c>
      <c r="G21" s="13">
        <v>62929</v>
      </c>
      <c r="H21" s="13">
        <v>18931</v>
      </c>
      <c r="I21" s="13">
        <v>4696</v>
      </c>
      <c r="J21" s="13">
        <v>16046</v>
      </c>
      <c r="K21" s="11">
        <f t="shared" si="4"/>
        <v>261195</v>
      </c>
      <c r="L21" s="52"/>
    </row>
    <row r="22" spans="1:12" ht="17.25" customHeight="1">
      <c r="A22" s="12" t="s">
        <v>25</v>
      </c>
      <c r="B22" s="13">
        <v>21194</v>
      </c>
      <c r="C22" s="13">
        <v>21140</v>
      </c>
      <c r="D22" s="13">
        <v>26103</v>
      </c>
      <c r="E22" s="13">
        <v>12737</v>
      </c>
      <c r="F22" s="13">
        <v>32139</v>
      </c>
      <c r="G22" s="13">
        <v>63903</v>
      </c>
      <c r="H22" s="13">
        <v>15205</v>
      </c>
      <c r="I22" s="13">
        <v>2341</v>
      </c>
      <c r="J22" s="13">
        <v>11361</v>
      </c>
      <c r="K22" s="11">
        <f t="shared" si="4"/>
        <v>206123</v>
      </c>
      <c r="L22" s="52"/>
    </row>
    <row r="23" spans="1:11" ht="17.25" customHeight="1">
      <c r="A23" s="12" t="s">
        <v>26</v>
      </c>
      <c r="B23" s="13">
        <v>783</v>
      </c>
      <c r="C23" s="13">
        <v>971</v>
      </c>
      <c r="D23" s="13">
        <v>945</v>
      </c>
      <c r="E23" s="13">
        <v>572</v>
      </c>
      <c r="F23" s="13">
        <v>888</v>
      </c>
      <c r="G23" s="13">
        <v>1561</v>
      </c>
      <c r="H23" s="13">
        <v>708</v>
      </c>
      <c r="I23" s="13">
        <v>113</v>
      </c>
      <c r="J23" s="13">
        <v>331</v>
      </c>
      <c r="K23" s="11">
        <f t="shared" si="4"/>
        <v>6872</v>
      </c>
    </row>
    <row r="24" spans="1:11" ht="17.25" customHeight="1">
      <c r="A24" s="16" t="s">
        <v>27</v>
      </c>
      <c r="B24" s="13">
        <f>+B25+B26</f>
        <v>52068</v>
      </c>
      <c r="C24" s="13">
        <f aca="true" t="shared" si="7" ref="C24:J24">+C25+C26</f>
        <v>74420</v>
      </c>
      <c r="D24" s="13">
        <f t="shared" si="7"/>
        <v>79874</v>
      </c>
      <c r="E24" s="13">
        <f t="shared" si="7"/>
        <v>41929</v>
      </c>
      <c r="F24" s="13">
        <f t="shared" si="7"/>
        <v>62893</v>
      </c>
      <c r="G24" s="13">
        <f t="shared" si="7"/>
        <v>87261</v>
      </c>
      <c r="H24" s="13">
        <f t="shared" si="7"/>
        <v>32218</v>
      </c>
      <c r="I24" s="13">
        <f t="shared" si="7"/>
        <v>9336</v>
      </c>
      <c r="J24" s="13">
        <f t="shared" si="7"/>
        <v>39955</v>
      </c>
      <c r="K24" s="11">
        <f t="shared" si="4"/>
        <v>479954</v>
      </c>
    </row>
    <row r="25" spans="1:12" ht="17.25" customHeight="1">
      <c r="A25" s="12" t="s">
        <v>131</v>
      </c>
      <c r="B25" s="13">
        <v>26100</v>
      </c>
      <c r="C25" s="13">
        <v>39417</v>
      </c>
      <c r="D25" s="13">
        <v>47094</v>
      </c>
      <c r="E25" s="13">
        <v>23843</v>
      </c>
      <c r="F25" s="13">
        <v>32610</v>
      </c>
      <c r="G25" s="13">
        <v>42505</v>
      </c>
      <c r="H25" s="13">
        <v>16300</v>
      </c>
      <c r="I25" s="13">
        <v>6407</v>
      </c>
      <c r="J25" s="13">
        <v>22362</v>
      </c>
      <c r="K25" s="11">
        <f t="shared" si="4"/>
        <v>256638</v>
      </c>
      <c r="L25" s="52"/>
    </row>
    <row r="26" spans="1:12" ht="17.25" customHeight="1">
      <c r="A26" s="12" t="s">
        <v>132</v>
      </c>
      <c r="B26" s="13">
        <v>25968</v>
      </c>
      <c r="C26" s="13">
        <v>35003</v>
      </c>
      <c r="D26" s="13">
        <v>32780</v>
      </c>
      <c r="E26" s="13">
        <v>18086</v>
      </c>
      <c r="F26" s="13">
        <v>30283</v>
      </c>
      <c r="G26" s="13">
        <v>44756</v>
      </c>
      <c r="H26" s="13">
        <v>15918</v>
      </c>
      <c r="I26" s="13">
        <v>2929</v>
      </c>
      <c r="J26" s="13">
        <v>17593</v>
      </c>
      <c r="K26" s="11">
        <f t="shared" si="4"/>
        <v>223316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1995</v>
      </c>
      <c r="I27" s="11">
        <v>0</v>
      </c>
      <c r="J27" s="11">
        <v>0</v>
      </c>
      <c r="K27" s="11">
        <f t="shared" si="4"/>
        <v>1995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25686.79</v>
      </c>
      <c r="I35" s="19">
        <v>0</v>
      </c>
      <c r="J35" s="19">
        <v>0</v>
      </c>
      <c r="K35" s="23">
        <f>SUM(B35:J35)</f>
        <v>25686.79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551136.0700000001</v>
      </c>
      <c r="C47" s="22">
        <f aca="true" t="shared" si="12" ref="C47:H47">+C48+C57</f>
        <v>830309.7499999999</v>
      </c>
      <c r="D47" s="22">
        <f t="shared" si="12"/>
        <v>995707.87</v>
      </c>
      <c r="E47" s="22">
        <f t="shared" si="12"/>
        <v>475660.16</v>
      </c>
      <c r="F47" s="22">
        <f t="shared" si="12"/>
        <v>777530.88</v>
      </c>
      <c r="G47" s="22">
        <f t="shared" si="12"/>
        <v>1074712.81</v>
      </c>
      <c r="H47" s="22">
        <f t="shared" si="12"/>
        <v>474694.76</v>
      </c>
      <c r="I47" s="22">
        <f>+I48+I57</f>
        <v>148513.17</v>
      </c>
      <c r="J47" s="22">
        <f>+J48+J57</f>
        <v>397584.29</v>
      </c>
      <c r="K47" s="22">
        <f>SUM(B47:J47)</f>
        <v>5725849.76</v>
      </c>
    </row>
    <row r="48" spans="1:11" ht="17.25" customHeight="1">
      <c r="A48" s="16" t="s">
        <v>113</v>
      </c>
      <c r="B48" s="23">
        <f>SUM(B49:B56)</f>
        <v>532226.7300000001</v>
      </c>
      <c r="C48" s="23">
        <f aca="true" t="shared" si="13" ref="C48:J48">SUM(C49:C56)</f>
        <v>806497.9099999999</v>
      </c>
      <c r="D48" s="23">
        <f t="shared" si="13"/>
        <v>969874.94</v>
      </c>
      <c r="E48" s="23">
        <f t="shared" si="13"/>
        <v>452944.73</v>
      </c>
      <c r="F48" s="23">
        <f t="shared" si="13"/>
        <v>753749.4</v>
      </c>
      <c r="G48" s="23">
        <f t="shared" si="13"/>
        <v>1044987.04</v>
      </c>
      <c r="H48" s="23">
        <f t="shared" si="13"/>
        <v>454445.55</v>
      </c>
      <c r="I48" s="23">
        <f t="shared" si="13"/>
        <v>148513.17</v>
      </c>
      <c r="J48" s="23">
        <f t="shared" si="13"/>
        <v>383563.44999999995</v>
      </c>
      <c r="K48" s="23">
        <f aca="true" t="shared" si="14" ref="K48:K57">SUM(B48:J48)</f>
        <v>5546802.92</v>
      </c>
    </row>
    <row r="49" spans="1:11" ht="17.25" customHeight="1">
      <c r="A49" s="34" t="s">
        <v>44</v>
      </c>
      <c r="B49" s="23">
        <f aca="true" t="shared" si="15" ref="B49:H49">ROUND(B30*B7,2)</f>
        <v>529049.04</v>
      </c>
      <c r="C49" s="23">
        <f t="shared" si="15"/>
        <v>800209.7</v>
      </c>
      <c r="D49" s="23">
        <f t="shared" si="15"/>
        <v>964867.72</v>
      </c>
      <c r="E49" s="23">
        <f t="shared" si="15"/>
        <v>450192.16</v>
      </c>
      <c r="F49" s="23">
        <f t="shared" si="15"/>
        <v>749664.04</v>
      </c>
      <c r="G49" s="23">
        <f t="shared" si="15"/>
        <v>1039187.55</v>
      </c>
      <c r="H49" s="23">
        <f t="shared" si="15"/>
        <v>425730.84</v>
      </c>
      <c r="I49" s="23">
        <f>ROUND(I30*I7,2)</f>
        <v>147447.45</v>
      </c>
      <c r="J49" s="23">
        <f>ROUND(J30*J7,2)</f>
        <v>381346.41</v>
      </c>
      <c r="K49" s="23">
        <f t="shared" si="14"/>
        <v>5487694.91</v>
      </c>
    </row>
    <row r="50" spans="1:11" ht="17.25" customHeight="1">
      <c r="A50" s="34" t="s">
        <v>45</v>
      </c>
      <c r="B50" s="19">
        <v>0</v>
      </c>
      <c r="C50" s="23">
        <f>ROUND(C31*C7,2)</f>
        <v>1778.69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1778.69</v>
      </c>
    </row>
    <row r="51" spans="1:11" ht="17.25" customHeight="1">
      <c r="A51" s="66" t="s">
        <v>106</v>
      </c>
      <c r="B51" s="67">
        <f aca="true" t="shared" si="16" ref="B51:H51">ROUND(B32*B7,2)</f>
        <v>-913.99</v>
      </c>
      <c r="C51" s="67">
        <f t="shared" si="16"/>
        <v>-1264.2</v>
      </c>
      <c r="D51" s="67">
        <f t="shared" si="16"/>
        <v>-1378.54</v>
      </c>
      <c r="E51" s="67">
        <f t="shared" si="16"/>
        <v>-692.83</v>
      </c>
      <c r="F51" s="67">
        <f t="shared" si="16"/>
        <v>-1196.16</v>
      </c>
      <c r="G51" s="67">
        <f t="shared" si="16"/>
        <v>-1630.59</v>
      </c>
      <c r="H51" s="67">
        <f t="shared" si="16"/>
        <v>-687.12</v>
      </c>
      <c r="I51" s="19">
        <v>0</v>
      </c>
      <c r="J51" s="19">
        <v>0</v>
      </c>
      <c r="K51" s="67">
        <f>SUM(B51:J51)</f>
        <v>-7763.43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25686.79</v>
      </c>
      <c r="I53" s="31">
        <f>+I35</f>
        <v>0</v>
      </c>
      <c r="J53" s="31">
        <f>+J35</f>
        <v>0</v>
      </c>
      <c r="K53" s="23">
        <f t="shared" si="14"/>
        <v>25686.79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-64425.2</v>
      </c>
      <c r="C61" s="35">
        <f t="shared" si="17"/>
        <v>-100795.42</v>
      </c>
      <c r="D61" s="35">
        <f t="shared" si="17"/>
        <v>-94044.58</v>
      </c>
      <c r="E61" s="35">
        <f t="shared" si="17"/>
        <v>-56072.8</v>
      </c>
      <c r="F61" s="35">
        <f t="shared" si="17"/>
        <v>-74161.45</v>
      </c>
      <c r="G61" s="35">
        <f t="shared" si="17"/>
        <v>-94455.03</v>
      </c>
      <c r="H61" s="35">
        <f t="shared" si="17"/>
        <v>-63080</v>
      </c>
      <c r="I61" s="35">
        <f t="shared" si="17"/>
        <v>-13116.88</v>
      </c>
      <c r="J61" s="35">
        <f t="shared" si="17"/>
        <v>-42111.6</v>
      </c>
      <c r="K61" s="35">
        <f>SUM(B61:J61)</f>
        <v>-602262.96</v>
      </c>
    </row>
    <row r="62" spans="1:11" ht="18.75" customHeight="1">
      <c r="A62" s="16" t="s">
        <v>75</v>
      </c>
      <c r="B62" s="35">
        <f aca="true" t="shared" si="18" ref="B62:J62">B63+B64+B65+B66+B67+B68</f>
        <v>-64425.2</v>
      </c>
      <c r="C62" s="35">
        <f t="shared" si="18"/>
        <v>-100719</v>
      </c>
      <c r="D62" s="35">
        <f t="shared" si="18"/>
        <v>-92970.8</v>
      </c>
      <c r="E62" s="35">
        <f t="shared" si="18"/>
        <v>-56072.8</v>
      </c>
      <c r="F62" s="35">
        <f t="shared" si="18"/>
        <v>-73780.8</v>
      </c>
      <c r="G62" s="35">
        <f t="shared" si="18"/>
        <v>-94449</v>
      </c>
      <c r="H62" s="35">
        <f t="shared" si="18"/>
        <v>-63080</v>
      </c>
      <c r="I62" s="35">
        <f t="shared" si="18"/>
        <v>-10841.4</v>
      </c>
      <c r="J62" s="35">
        <f t="shared" si="18"/>
        <v>-42111.6</v>
      </c>
      <c r="K62" s="35">
        <f aca="true" t="shared" si="19" ref="K62:K91">SUM(B62:J62)</f>
        <v>-598450.6</v>
      </c>
    </row>
    <row r="63" spans="1:11" ht="18.75" customHeight="1">
      <c r="A63" s="12" t="s">
        <v>76</v>
      </c>
      <c r="B63" s="35">
        <f>-ROUND(B9*$D$3,2)</f>
        <v>-64425.2</v>
      </c>
      <c r="C63" s="35">
        <f aca="true" t="shared" si="20" ref="C63:J63">-ROUND(C9*$D$3,2)</f>
        <v>-100719</v>
      </c>
      <c r="D63" s="35">
        <f t="shared" si="20"/>
        <v>-92970.8</v>
      </c>
      <c r="E63" s="35">
        <f t="shared" si="20"/>
        <v>-56072.8</v>
      </c>
      <c r="F63" s="35">
        <f t="shared" si="20"/>
        <v>-73780.8</v>
      </c>
      <c r="G63" s="35">
        <f t="shared" si="20"/>
        <v>-94449</v>
      </c>
      <c r="H63" s="35">
        <f t="shared" si="20"/>
        <v>-63080</v>
      </c>
      <c r="I63" s="35">
        <f t="shared" si="20"/>
        <v>-10841.4</v>
      </c>
      <c r="J63" s="35">
        <f t="shared" si="20"/>
        <v>-42111.6</v>
      </c>
      <c r="K63" s="35">
        <f t="shared" si="19"/>
        <v>-598450.6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-1073.78</v>
      </c>
      <c r="E69" s="19">
        <v>0</v>
      </c>
      <c r="F69" s="67">
        <f t="shared" si="21"/>
        <v>-380.65</v>
      </c>
      <c r="G69" s="67">
        <f t="shared" si="21"/>
        <v>-6.03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-3812.3599999999997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486710.8700000001</v>
      </c>
      <c r="C104" s="24">
        <f t="shared" si="22"/>
        <v>729514.3299999998</v>
      </c>
      <c r="D104" s="24">
        <f t="shared" si="22"/>
        <v>901663.2899999999</v>
      </c>
      <c r="E104" s="24">
        <f t="shared" si="22"/>
        <v>419587.36</v>
      </c>
      <c r="F104" s="24">
        <f t="shared" si="22"/>
        <v>703369.4299999999</v>
      </c>
      <c r="G104" s="24">
        <f t="shared" si="22"/>
        <v>980257.78</v>
      </c>
      <c r="H104" s="24">
        <f t="shared" si="22"/>
        <v>411614.76</v>
      </c>
      <c r="I104" s="24">
        <f>+I105+I106</f>
        <v>135396.29</v>
      </c>
      <c r="J104" s="24">
        <f>+J105+J106</f>
        <v>355472.69</v>
      </c>
      <c r="K104" s="48">
        <f>SUM(B104:J104)</f>
        <v>5123586.8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467801.5300000001</v>
      </c>
      <c r="C105" s="24">
        <f t="shared" si="23"/>
        <v>705702.4899999999</v>
      </c>
      <c r="D105" s="24">
        <f t="shared" si="23"/>
        <v>875830.3599999999</v>
      </c>
      <c r="E105" s="24">
        <f t="shared" si="23"/>
        <v>396871.93</v>
      </c>
      <c r="F105" s="24">
        <f t="shared" si="23"/>
        <v>679587.95</v>
      </c>
      <c r="G105" s="24">
        <f t="shared" si="23"/>
        <v>950532.01</v>
      </c>
      <c r="H105" s="24">
        <f t="shared" si="23"/>
        <v>391365.55</v>
      </c>
      <c r="I105" s="24">
        <f t="shared" si="23"/>
        <v>135396.29</v>
      </c>
      <c r="J105" s="24">
        <f t="shared" si="23"/>
        <v>341451.85</v>
      </c>
      <c r="K105" s="48">
        <f>SUM(B105:J105)</f>
        <v>4944539.959999999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5123586.8</v>
      </c>
      <c r="L112" s="54"/>
    </row>
    <row r="113" spans="1:11" ht="18.75" customHeight="1">
      <c r="A113" s="26" t="s">
        <v>71</v>
      </c>
      <c r="B113" s="27">
        <v>63988.25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63988.25</v>
      </c>
    </row>
    <row r="114" spans="1:11" ht="18.75" customHeight="1">
      <c r="A114" s="26" t="s">
        <v>72</v>
      </c>
      <c r="B114" s="27">
        <v>422722.62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422722.62</v>
      </c>
    </row>
    <row r="115" spans="1:11" ht="18.75" customHeight="1">
      <c r="A115" s="26" t="s">
        <v>73</v>
      </c>
      <c r="B115" s="40">
        <v>0</v>
      </c>
      <c r="C115" s="27">
        <f>+C104</f>
        <v>729514.3299999998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729514.3299999998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901663.2899999999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901663.2899999999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419587.36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419587.36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131069.08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131069.08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247261.72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247261.72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42126.17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42126.17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282912.46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282912.46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296858.42</v>
      </c>
      <c r="H122" s="40">
        <v>0</v>
      </c>
      <c r="I122" s="40">
        <v>0</v>
      </c>
      <c r="J122" s="40">
        <v>0</v>
      </c>
      <c r="K122" s="41">
        <f t="shared" si="25"/>
        <v>296858.42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28327.91</v>
      </c>
      <c r="H123" s="40">
        <v>0</v>
      </c>
      <c r="I123" s="40">
        <v>0</v>
      </c>
      <c r="J123" s="40">
        <v>0</v>
      </c>
      <c r="K123" s="41">
        <f t="shared" si="25"/>
        <v>28327.91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151160.04</v>
      </c>
      <c r="H124" s="40">
        <v>0</v>
      </c>
      <c r="I124" s="40">
        <v>0</v>
      </c>
      <c r="J124" s="40">
        <v>0</v>
      </c>
      <c r="K124" s="41">
        <f t="shared" si="25"/>
        <v>151160.04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133771.9</v>
      </c>
      <c r="H125" s="40">
        <v>0</v>
      </c>
      <c r="I125" s="40">
        <v>0</v>
      </c>
      <c r="J125" s="40">
        <v>0</v>
      </c>
      <c r="K125" s="41">
        <f t="shared" si="25"/>
        <v>133771.9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370139.51</v>
      </c>
      <c r="H126" s="40">
        <v>0</v>
      </c>
      <c r="I126" s="40">
        <v>0</v>
      </c>
      <c r="J126" s="40">
        <v>0</v>
      </c>
      <c r="K126" s="41">
        <f t="shared" si="25"/>
        <v>370139.51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148503.93</v>
      </c>
      <c r="I127" s="40">
        <v>0</v>
      </c>
      <c r="J127" s="40">
        <v>0</v>
      </c>
      <c r="K127" s="41">
        <f t="shared" si="25"/>
        <v>148503.93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263110.83</v>
      </c>
      <c r="I128" s="40">
        <v>0</v>
      </c>
      <c r="J128" s="40">
        <v>0</v>
      </c>
      <c r="K128" s="41">
        <f t="shared" si="25"/>
        <v>263110.83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135396.29</v>
      </c>
      <c r="J129" s="40">
        <v>0</v>
      </c>
      <c r="K129" s="41">
        <f t="shared" si="25"/>
        <v>135396.29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355472.69</v>
      </c>
      <c r="K130" s="44">
        <f t="shared" si="25"/>
        <v>355472.69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2016-10-19T18:27:22Z</dcterms:modified>
  <cp:category/>
  <cp:version/>
  <cp:contentType/>
  <cp:contentStatus/>
</cp:coreProperties>
</file>