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<sst xmlns="http://schemas.openxmlformats.org/spreadsheetml/2006/main" count="136" uniqueCount="136">
  <si>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</si>
  <si>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</si>
  <si>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</si>
  <si>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</si>
  <si>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</si>
  <si>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</si>
  <si>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</si>
  <si>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</si>
  <si>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</si>
  <si>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</si>
  <si>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</si>
  <si>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</si>
  <si>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</si>
  <si>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</si>
  <si>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</si>
  <si>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</si>
  <si>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</si>
  <si>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</si>
  <si>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</si>
  <si>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</si>
  <si>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</si>
  <si>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</si>
  <si>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</si>
  <si>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</si>
  <si>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</si>
  <si>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</si>
  <si>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</si>
  <si>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</si>
  <si>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</si>
  <si>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</si>
  <si>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</si>
  <si>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</si>
  <si>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</si>
  <si>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</si>
  <si>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</si>
  <si>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</si>
  <si>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</si>
  <si>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</si>
  <si>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</si>
  <si>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</si>
  <si>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</si>
  <si>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</si>
  <si>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</si>
  <si>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</si>
  <si>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</si>
  <si>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</si>
  <si>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</si>
  <si>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</si>
  <si>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</si>
  <si>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</si>
  <si>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</si>
  <si>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</si>
  <si>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</si>
  <si>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</si>
  <si>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</si>
  <si>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</si>
  <si>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</si>
  <si>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</si>
  <si>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</si>
  <si>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</si>
  <si>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</si>
  <si>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</si>
  <si>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</si>
  <si>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</si>
  <si>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</si>
  <si>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</si>
  <si>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</si>
  <si>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</si>
  <si>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</si>
  <si>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</si>
  <si>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</si>
  <si>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</si>
  <si>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</si>
  <si>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</si>
  <si>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</si>
  <si>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</si>
  <si>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</si>
  <si>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</si>
  <si>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</si>
  <si>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</si>
  <si>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</si>
  <si>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</si>
  <si>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</si>
  <si>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</si>
  <si>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</si>
  <si>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</si>
  <si>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</si>
  <si>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</si>
  <si>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</si>
  <si>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</si>
  <si>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</si>
  <si>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</si>
  <si>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</si>
  <si>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</si>
  <si>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</si>
  <si>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</si>
  <si>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</si>
  <si>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</si>
  <si>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</si>
  <si>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</si>
  <si>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</si>
  <si>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</si>
  <si>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</si>
  <si>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</si>
  <si>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</si>
  <si>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</si>
  <si>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</si>
  <si>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</si>
  <si>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</si>
  <si>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</si>
  <si>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</si>
  <si>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</si>
  <si>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</si>
  <si>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</si>
  <si>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</si>
  <si>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</si>
  <si>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</si>
  <si>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</si>
  <si>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</si>
  <si>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</si>
  <si>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</si>
  <si>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</si>
  <si>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</si>
  <si>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</si>
  <si>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</si>
  <si>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</si>
  <si>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</si>
  <si>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</si>
  <si>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</si>
  <si>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</si>
  <si>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</si>
  <si>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</si>
  <si>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07/10/16 - VENCIMENTO 20/10/16</t>
  </si>
  <si>
    <t>6.3. Revisão de Remuneração pelo Transporte Coletivo ¹</t>
  </si>
  <si>
    <t xml:space="preserve">  ¹ - Ajuste dos valores da energia para tração (trólebus) de julho/16 (Ambiental). </t>
  </si>
  <si>
    <t xml:space="preserve">    - Rede da Madrugada de julho/16.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</si>
</sst>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633406</v>
      </c>
      <c r="C7" s="9">
        <f t="shared" si="0"/>
        <v>815302</v>
      </c>
      <c r="D7" s="9">
        <f t="shared" si="0"/>
        <v>839165</v>
      </c>
      <c r="E7" s="9">
        <f t="shared" si="0"/>
        <v>560377</v>
      </c>
      <c r="F7" s="9">
        <f t="shared" si="0"/>
        <v>770601</v>
      </c>
      <c r="G7" s="9">
        <f t="shared" si="0"/>
        <v>1262988</v>
      </c>
      <c r="H7" s="9">
        <f t="shared" si="0"/>
        <v>586940</v>
      </c>
      <c r="I7" s="9">
        <f t="shared" si="0"/>
        <v>132286</v>
      </c>
      <c r="J7" s="9">
        <f t="shared" si="0"/>
        <v>356295</v>
      </c>
      <c r="K7" s="9">
        <f t="shared" si="0"/>
        <v>5957360</v>
      </c>
      <c r="L7" s="52"/>
    </row>
    <row r="8" spans="1:11" ht="17.25" customHeight="1">
      <c r="A8" s="10" t="s">
        <v>99</v>
      </c>
      <c r="B8" s="11">
        <f>B9+B12+B16</f>
        <v>308814</v>
      </c>
      <c r="C8" s="11">
        <f aca="true" t="shared" si="1" ref="C8:J8">C9+C12+C16</f>
        <v>406462</v>
      </c>
      <c r="D8" s="11">
        <f t="shared" si="1"/>
        <v>393574</v>
      </c>
      <c r="E8" s="11">
        <f t="shared" si="1"/>
        <v>281108</v>
      </c>
      <c r="F8" s="11">
        <f t="shared" si="1"/>
        <v>374882</v>
      </c>
      <c r="G8" s="11">
        <f t="shared" si="1"/>
        <v>621822</v>
      </c>
      <c r="H8" s="11">
        <f t="shared" si="1"/>
        <v>315361</v>
      </c>
      <c r="I8" s="11">
        <f t="shared" si="1"/>
        <v>59147</v>
      </c>
      <c r="J8" s="11">
        <f t="shared" si="1"/>
        <v>163420</v>
      </c>
      <c r="K8" s="11">
        <f>SUM(B8:J8)</f>
        <v>2924590</v>
      </c>
    </row>
    <row r="9" spans="1:11" ht="17.25" customHeight="1">
      <c r="A9" s="15" t="s">
        <v>17</v>
      </c>
      <c r="B9" s="13">
        <f>+B10+B11</f>
        <v>40003</v>
      </c>
      <c r="C9" s="13">
        <f aca="true" t="shared" si="2" ref="C9:J9">+C10+C11</f>
        <v>55752</v>
      </c>
      <c r="D9" s="13">
        <f t="shared" si="2"/>
        <v>49430</v>
      </c>
      <c r="E9" s="13">
        <f t="shared" si="2"/>
        <v>36725</v>
      </c>
      <c r="F9" s="13">
        <f t="shared" si="2"/>
        <v>43181</v>
      </c>
      <c r="G9" s="13">
        <f t="shared" si="2"/>
        <v>54713</v>
      </c>
      <c r="H9" s="13">
        <f t="shared" si="2"/>
        <v>49243</v>
      </c>
      <c r="I9" s="13">
        <f t="shared" si="2"/>
        <v>9038</v>
      </c>
      <c r="J9" s="13">
        <f t="shared" si="2"/>
        <v>19045</v>
      </c>
      <c r="K9" s="11">
        <f>SUM(B9:J9)</f>
        <v>357130</v>
      </c>
    </row>
    <row r="10" spans="1:11" ht="17.25" customHeight="1">
      <c r="A10" s="29" t="s">
        <v>18</v>
      </c>
      <c r="B10" s="13">
        <v>40003</v>
      </c>
      <c r="C10" s="13">
        <v>55752</v>
      </c>
      <c r="D10" s="13">
        <v>49430</v>
      </c>
      <c r="E10" s="13">
        <v>36725</v>
      </c>
      <c r="F10" s="13">
        <v>43181</v>
      </c>
      <c r="G10" s="13">
        <v>54713</v>
      </c>
      <c r="H10" s="13">
        <v>49243</v>
      </c>
      <c r="I10" s="13">
        <v>9038</v>
      </c>
      <c r="J10" s="13">
        <v>19045</v>
      </c>
      <c r="K10" s="11">
        <f>SUM(B10:J10)</f>
        <v>357130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225660</v>
      </c>
      <c r="C12" s="17">
        <f t="shared" si="3"/>
        <v>297978</v>
      </c>
      <c r="D12" s="17">
        <f t="shared" si="3"/>
        <v>291814</v>
      </c>
      <c r="E12" s="17">
        <f t="shared" si="3"/>
        <v>207138</v>
      </c>
      <c r="F12" s="17">
        <f t="shared" si="3"/>
        <v>272847</v>
      </c>
      <c r="G12" s="17">
        <f t="shared" si="3"/>
        <v>463947</v>
      </c>
      <c r="H12" s="17">
        <f t="shared" si="3"/>
        <v>227247</v>
      </c>
      <c r="I12" s="17">
        <f t="shared" si="3"/>
        <v>41482</v>
      </c>
      <c r="J12" s="17">
        <f t="shared" si="3"/>
        <v>121735</v>
      </c>
      <c r="K12" s="11">
        <f aca="true" t="shared" si="4" ref="K12:K27">SUM(B12:J12)</f>
        <v>2149848</v>
      </c>
    </row>
    <row r="13" spans="1:13" ht="17.25" customHeight="1">
      <c r="A13" s="14" t="s">
        <v>20</v>
      </c>
      <c r="B13" s="13">
        <v>105248</v>
      </c>
      <c r="C13" s="13">
        <v>149109</v>
      </c>
      <c r="D13" s="13">
        <v>151301</v>
      </c>
      <c r="E13" s="13">
        <v>103826</v>
      </c>
      <c r="F13" s="13">
        <v>134296</v>
      </c>
      <c r="G13" s="13">
        <v>214364</v>
      </c>
      <c r="H13" s="13">
        <v>100926</v>
      </c>
      <c r="I13" s="13">
        <v>22572</v>
      </c>
      <c r="J13" s="13">
        <v>62988</v>
      </c>
      <c r="K13" s="11">
        <f t="shared" si="4"/>
        <v>1044630</v>
      </c>
      <c r="L13" s="52"/>
      <c r="M13" s="53"/>
    </row>
    <row r="14" spans="1:12" ht="17.25" customHeight="1">
      <c r="A14" s="14" t="s">
        <v>21</v>
      </c>
      <c r="B14" s="13">
        <v>110202</v>
      </c>
      <c r="C14" s="13">
        <v>133157</v>
      </c>
      <c r="D14" s="13">
        <v>129747</v>
      </c>
      <c r="E14" s="13">
        <v>93467</v>
      </c>
      <c r="F14" s="13">
        <v>128287</v>
      </c>
      <c r="G14" s="13">
        <v>233757</v>
      </c>
      <c r="H14" s="13">
        <v>108932</v>
      </c>
      <c r="I14" s="13">
        <v>16195</v>
      </c>
      <c r="J14" s="13">
        <v>55031</v>
      </c>
      <c r="K14" s="11">
        <f t="shared" si="4"/>
        <v>1008775</v>
      </c>
      <c r="L14" s="52"/>
    </row>
    <row r="15" spans="1:11" ht="17.25" customHeight="1">
      <c r="A15" s="14" t="s">
        <v>22</v>
      </c>
      <c r="B15" s="13">
        <v>10210</v>
      </c>
      <c r="C15" s="13">
        <v>15712</v>
      </c>
      <c r="D15" s="13">
        <v>10766</v>
      </c>
      <c r="E15" s="13">
        <v>9845</v>
      </c>
      <c r="F15" s="13">
        <v>10264</v>
      </c>
      <c r="G15" s="13">
        <v>15826</v>
      </c>
      <c r="H15" s="13">
        <v>17389</v>
      </c>
      <c r="I15" s="13">
        <v>2715</v>
      </c>
      <c r="J15" s="13">
        <v>3716</v>
      </c>
      <c r="K15" s="11">
        <f t="shared" si="4"/>
        <v>96443</v>
      </c>
    </row>
    <row r="16" spans="1:11" ht="17.25" customHeight="1">
      <c r="A16" s="15" t="s">
        <v>95</v>
      </c>
      <c r="B16" s="13">
        <f>B17+B18+B19</f>
        <v>43151</v>
      </c>
      <c r="C16" s="13">
        <f aca="true" t="shared" si="5" ref="C16:J16">C17+C18+C19</f>
        <v>52732</v>
      </c>
      <c r="D16" s="13">
        <f t="shared" si="5"/>
        <v>52330</v>
      </c>
      <c r="E16" s="13">
        <f t="shared" si="5"/>
        <v>37245</v>
      </c>
      <c r="F16" s="13">
        <f t="shared" si="5"/>
        <v>58854</v>
      </c>
      <c r="G16" s="13">
        <f t="shared" si="5"/>
        <v>103162</v>
      </c>
      <c r="H16" s="13">
        <f t="shared" si="5"/>
        <v>38871</v>
      </c>
      <c r="I16" s="13">
        <f t="shared" si="5"/>
        <v>8627</v>
      </c>
      <c r="J16" s="13">
        <f t="shared" si="5"/>
        <v>22640</v>
      </c>
      <c r="K16" s="11">
        <f t="shared" si="4"/>
        <v>417612</v>
      </c>
    </row>
    <row r="17" spans="1:11" ht="17.25" customHeight="1">
      <c r="A17" s="14" t="s">
        <v>96</v>
      </c>
      <c r="B17" s="13">
        <v>24404</v>
      </c>
      <c r="C17" s="13">
        <v>32441</v>
      </c>
      <c r="D17" s="13">
        <v>30366</v>
      </c>
      <c r="E17" s="13">
        <v>21613</v>
      </c>
      <c r="F17" s="13">
        <v>34453</v>
      </c>
      <c r="G17" s="13">
        <v>57374</v>
      </c>
      <c r="H17" s="13">
        <v>23249</v>
      </c>
      <c r="I17" s="13">
        <v>5300</v>
      </c>
      <c r="J17" s="13">
        <v>13120</v>
      </c>
      <c r="K17" s="11">
        <f t="shared" si="4"/>
        <v>242320</v>
      </c>
    </row>
    <row r="18" spans="1:11" ht="17.25" customHeight="1">
      <c r="A18" s="14" t="s">
        <v>97</v>
      </c>
      <c r="B18" s="13">
        <v>16497</v>
      </c>
      <c r="C18" s="13">
        <v>17056</v>
      </c>
      <c r="D18" s="13">
        <v>20070</v>
      </c>
      <c r="E18" s="13">
        <v>13798</v>
      </c>
      <c r="F18" s="13">
        <v>22278</v>
      </c>
      <c r="G18" s="13">
        <v>42336</v>
      </c>
      <c r="H18" s="13">
        <v>12415</v>
      </c>
      <c r="I18" s="13">
        <v>2856</v>
      </c>
      <c r="J18" s="13">
        <v>8713</v>
      </c>
      <c r="K18" s="11">
        <f t="shared" si="4"/>
        <v>156019</v>
      </c>
    </row>
    <row r="19" spans="1:11" ht="17.25" customHeight="1">
      <c r="A19" s="14" t="s">
        <v>98</v>
      </c>
      <c r="B19" s="13">
        <v>2250</v>
      </c>
      <c r="C19" s="13">
        <v>3235</v>
      </c>
      <c r="D19" s="13">
        <v>1894</v>
      </c>
      <c r="E19" s="13">
        <v>1834</v>
      </c>
      <c r="F19" s="13">
        <v>2123</v>
      </c>
      <c r="G19" s="13">
        <v>3452</v>
      </c>
      <c r="H19" s="13">
        <v>3207</v>
      </c>
      <c r="I19" s="13">
        <v>471</v>
      </c>
      <c r="J19" s="13">
        <v>807</v>
      </c>
      <c r="K19" s="11">
        <f t="shared" si="4"/>
        <v>19273</v>
      </c>
    </row>
    <row r="20" spans="1:11" ht="17.25" customHeight="1">
      <c r="A20" s="16" t="s">
        <v>23</v>
      </c>
      <c r="B20" s="11">
        <f>+B21+B22+B23</f>
        <v>161775</v>
      </c>
      <c r="C20" s="11">
        <f aca="true" t="shared" si="6" ref="C20:J20">+C21+C22+C23</f>
        <v>185203</v>
      </c>
      <c r="D20" s="11">
        <f t="shared" si="6"/>
        <v>206906</v>
      </c>
      <c r="E20" s="11">
        <f t="shared" si="6"/>
        <v>131552</v>
      </c>
      <c r="F20" s="11">
        <f t="shared" si="6"/>
        <v>210522</v>
      </c>
      <c r="G20" s="11">
        <f t="shared" si="6"/>
        <v>379873</v>
      </c>
      <c r="H20" s="11">
        <f t="shared" si="6"/>
        <v>138580</v>
      </c>
      <c r="I20" s="11">
        <f t="shared" si="6"/>
        <v>33257</v>
      </c>
      <c r="J20" s="11">
        <f t="shared" si="6"/>
        <v>82628</v>
      </c>
      <c r="K20" s="11">
        <f t="shared" si="4"/>
        <v>1530296</v>
      </c>
    </row>
    <row r="21" spans="1:12" ht="17.25" customHeight="1">
      <c r="A21" s="12" t="s">
        <v>24</v>
      </c>
      <c r="B21" s="13">
        <v>83926</v>
      </c>
      <c r="C21" s="13">
        <v>105887</v>
      </c>
      <c r="D21" s="13">
        <v>120925</v>
      </c>
      <c r="E21" s="13">
        <v>74681</v>
      </c>
      <c r="F21" s="13">
        <v>116729</v>
      </c>
      <c r="G21" s="13">
        <v>193681</v>
      </c>
      <c r="H21" s="13">
        <v>74420</v>
      </c>
      <c r="I21" s="13">
        <v>20291</v>
      </c>
      <c r="J21" s="13">
        <v>46914</v>
      </c>
      <c r="K21" s="11">
        <f t="shared" si="4"/>
        <v>837454</v>
      </c>
      <c r="L21" s="52"/>
    </row>
    <row r="22" spans="1:12" ht="17.25" customHeight="1">
      <c r="A22" s="12" t="s">
        <v>25</v>
      </c>
      <c r="B22" s="13">
        <v>73210</v>
      </c>
      <c r="C22" s="13">
        <v>73522</v>
      </c>
      <c r="D22" s="13">
        <v>81210</v>
      </c>
      <c r="E22" s="13">
        <v>53420</v>
      </c>
      <c r="F22" s="13">
        <v>89285</v>
      </c>
      <c r="G22" s="13">
        <v>178286</v>
      </c>
      <c r="H22" s="13">
        <v>58344</v>
      </c>
      <c r="I22" s="13">
        <v>11917</v>
      </c>
      <c r="J22" s="13">
        <v>34017</v>
      </c>
      <c r="K22" s="11">
        <f t="shared" si="4"/>
        <v>653211</v>
      </c>
      <c r="L22" s="52"/>
    </row>
    <row r="23" spans="1:11" ht="17.25" customHeight="1">
      <c r="A23" s="12" t="s">
        <v>26</v>
      </c>
      <c r="B23" s="13">
        <v>4639</v>
      </c>
      <c r="C23" s="13">
        <v>5794</v>
      </c>
      <c r="D23" s="13">
        <v>4771</v>
      </c>
      <c r="E23" s="13">
        <v>3451</v>
      </c>
      <c r="F23" s="13">
        <v>4508</v>
      </c>
      <c r="G23" s="13">
        <v>7906</v>
      </c>
      <c r="H23" s="13">
        <v>5816</v>
      </c>
      <c r="I23" s="13">
        <v>1049</v>
      </c>
      <c r="J23" s="13">
        <v>1697</v>
      </c>
      <c r="K23" s="11">
        <f t="shared" si="4"/>
        <v>39631</v>
      </c>
    </row>
    <row r="24" spans="1:11" ht="17.25" customHeight="1">
      <c r="A24" s="16" t="s">
        <v>27</v>
      </c>
      <c r="B24" s="13">
        <f>+B25+B26</f>
        <v>162817</v>
      </c>
      <c r="C24" s="13">
        <f aca="true" t="shared" si="7" ref="C24:J24">+C25+C26</f>
        <v>223637</v>
      </c>
      <c r="D24" s="13">
        <f t="shared" si="7"/>
        <v>238685</v>
      </c>
      <c r="E24" s="13">
        <f t="shared" si="7"/>
        <v>147717</v>
      </c>
      <c r="F24" s="13">
        <f t="shared" si="7"/>
        <v>185197</v>
      </c>
      <c r="G24" s="13">
        <f t="shared" si="7"/>
        <v>261293</v>
      </c>
      <c r="H24" s="13">
        <f t="shared" si="7"/>
        <v>124286</v>
      </c>
      <c r="I24" s="13">
        <f t="shared" si="7"/>
        <v>39882</v>
      </c>
      <c r="J24" s="13">
        <f t="shared" si="7"/>
        <v>110247</v>
      </c>
      <c r="K24" s="11">
        <f t="shared" si="4"/>
        <v>1493761</v>
      </c>
    </row>
    <row r="25" spans="1:12" ht="17.25" customHeight="1">
      <c r="A25" s="12" t="s">
        <v>130</v>
      </c>
      <c r="B25" s="13">
        <v>72027</v>
      </c>
      <c r="C25" s="13">
        <v>109905</v>
      </c>
      <c r="D25" s="13">
        <v>126021</v>
      </c>
      <c r="E25" s="13">
        <v>75283</v>
      </c>
      <c r="F25" s="13">
        <v>88799</v>
      </c>
      <c r="G25" s="13">
        <v>117010</v>
      </c>
      <c r="H25" s="13">
        <v>56824</v>
      </c>
      <c r="I25" s="13">
        <v>23275</v>
      </c>
      <c r="J25" s="13">
        <v>55824</v>
      </c>
      <c r="K25" s="11">
        <f t="shared" si="4"/>
        <v>724968</v>
      </c>
      <c r="L25" s="52"/>
    </row>
    <row r="26" spans="1:12" ht="17.25" customHeight="1">
      <c r="A26" s="12" t="s">
        <v>131</v>
      </c>
      <c r="B26" s="13">
        <v>90790</v>
      </c>
      <c r="C26" s="13">
        <v>113732</v>
      </c>
      <c r="D26" s="13">
        <v>112664</v>
      </c>
      <c r="E26" s="13">
        <v>72434</v>
      </c>
      <c r="F26" s="13">
        <v>96398</v>
      </c>
      <c r="G26" s="13">
        <v>144283</v>
      </c>
      <c r="H26" s="13">
        <v>67462</v>
      </c>
      <c r="I26" s="13">
        <v>16607</v>
      </c>
      <c r="J26" s="13">
        <v>54423</v>
      </c>
      <c r="K26" s="11">
        <f t="shared" si="4"/>
        <v>768793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8713</v>
      </c>
      <c r="I27" s="11">
        <v>0</v>
      </c>
      <c r="J27" s="11">
        <v>0</v>
      </c>
      <c r="K27" s="11">
        <f t="shared" si="4"/>
        <v>8713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6539.82</v>
      </c>
      <c r="I35" s="19">
        <v>0</v>
      </c>
      <c r="J35" s="19">
        <v>0</v>
      </c>
      <c r="K35" s="23">
        <f>SUM(B35:J35)</f>
        <v>6539.82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1779815.9</v>
      </c>
      <c r="C47" s="22">
        <f aca="true" t="shared" si="12" ref="C47:H47">+C48+C57</f>
        <v>2559952.1</v>
      </c>
      <c r="D47" s="22">
        <f t="shared" si="12"/>
        <v>2964764.69</v>
      </c>
      <c r="E47" s="22">
        <f t="shared" si="12"/>
        <v>1691444.1199999999</v>
      </c>
      <c r="F47" s="22">
        <f t="shared" si="12"/>
        <v>2295323.49</v>
      </c>
      <c r="G47" s="22">
        <f t="shared" si="12"/>
        <v>3171386.87</v>
      </c>
      <c r="H47" s="22">
        <f t="shared" si="12"/>
        <v>1700641.84</v>
      </c>
      <c r="I47" s="22">
        <f>+I48+I57</f>
        <v>669281.99</v>
      </c>
      <c r="J47" s="22">
        <f>+J48+J57</f>
        <v>1084303.4000000001</v>
      </c>
      <c r="K47" s="22">
        <f>SUM(B47:J47)</f>
        <v>17916914.399999995</v>
      </c>
    </row>
    <row r="48" spans="1:11" ht="17.25" customHeight="1">
      <c r="A48" s="16" t="s">
        <v>113</v>
      </c>
      <c r="B48" s="23">
        <f>SUM(B49:B56)</f>
        <v>1760906.5599999998</v>
      </c>
      <c r="C48" s="23">
        <f aca="true" t="shared" si="13" ref="C48:J48">SUM(C49:C56)</f>
        <v>2536140.2600000002</v>
      </c>
      <c r="D48" s="23">
        <f t="shared" si="13"/>
        <v>2938931.76</v>
      </c>
      <c r="E48" s="23">
        <f t="shared" si="13"/>
        <v>1668728.69</v>
      </c>
      <c r="F48" s="23">
        <f t="shared" si="13"/>
        <v>2271542.0100000002</v>
      </c>
      <c r="G48" s="23">
        <f t="shared" si="13"/>
        <v>3141661.1</v>
      </c>
      <c r="H48" s="23">
        <f t="shared" si="13"/>
        <v>1680392.6300000001</v>
      </c>
      <c r="I48" s="23">
        <f t="shared" si="13"/>
        <v>669281.99</v>
      </c>
      <c r="J48" s="23">
        <f t="shared" si="13"/>
        <v>1070282.56</v>
      </c>
      <c r="K48" s="23">
        <f aca="true" t="shared" si="14" ref="K48:K57">SUM(B48:J48)</f>
        <v>17737867.56</v>
      </c>
    </row>
    <row r="49" spans="1:11" ht="17.25" customHeight="1">
      <c r="A49" s="34" t="s">
        <v>44</v>
      </c>
      <c r="B49" s="23">
        <f aca="true" t="shared" si="15" ref="B49:H49">ROUND(B30*B7,2)</f>
        <v>1759855.23</v>
      </c>
      <c r="C49" s="23">
        <f t="shared" si="15"/>
        <v>2528740.68</v>
      </c>
      <c r="D49" s="23">
        <f t="shared" si="15"/>
        <v>2936741.83</v>
      </c>
      <c r="E49" s="23">
        <f t="shared" si="15"/>
        <v>1667850.07</v>
      </c>
      <c r="F49" s="23">
        <f t="shared" si="15"/>
        <v>2269882.31</v>
      </c>
      <c r="G49" s="23">
        <f t="shared" si="15"/>
        <v>3139156.67</v>
      </c>
      <c r="H49" s="23">
        <f t="shared" si="15"/>
        <v>1672837.69</v>
      </c>
      <c r="I49" s="23">
        <f>ROUND(I30*I7,2)</f>
        <v>668216.27</v>
      </c>
      <c r="J49" s="23">
        <f>ROUND(J30*J7,2)</f>
        <v>1068065.52</v>
      </c>
      <c r="K49" s="23">
        <f t="shared" si="14"/>
        <v>17711346.27</v>
      </c>
    </row>
    <row r="50" spans="1:11" ht="17.25" customHeight="1">
      <c r="A50" s="34" t="s">
        <v>45</v>
      </c>
      <c r="B50" s="19">
        <v>0</v>
      </c>
      <c r="C50" s="23">
        <f>ROUND(C31*C7,2)</f>
        <v>5620.84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5620.84</v>
      </c>
    </row>
    <row r="51" spans="1:11" ht="17.25" customHeight="1">
      <c r="A51" s="66" t="s">
        <v>106</v>
      </c>
      <c r="B51" s="67">
        <f aca="true" t="shared" si="16" ref="B51:H51">ROUND(B32*B7,2)</f>
        <v>-3040.35</v>
      </c>
      <c r="C51" s="67">
        <f t="shared" si="16"/>
        <v>-3994.98</v>
      </c>
      <c r="D51" s="67">
        <f t="shared" si="16"/>
        <v>-4195.83</v>
      </c>
      <c r="E51" s="67">
        <f t="shared" si="16"/>
        <v>-2566.78</v>
      </c>
      <c r="F51" s="67">
        <f t="shared" si="16"/>
        <v>-3621.82</v>
      </c>
      <c r="G51" s="67">
        <f t="shared" si="16"/>
        <v>-4925.65</v>
      </c>
      <c r="H51" s="67">
        <f t="shared" si="16"/>
        <v>-2699.92</v>
      </c>
      <c r="I51" s="19">
        <v>0</v>
      </c>
      <c r="J51" s="19">
        <v>0</v>
      </c>
      <c r="K51" s="67">
        <f>SUM(B51:J51)</f>
        <v>-25045.33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6539.82</v>
      </c>
      <c r="I53" s="31">
        <f>+I35</f>
        <v>0</v>
      </c>
      <c r="J53" s="31">
        <f>+J35</f>
        <v>0</v>
      </c>
      <c r="K53" s="23">
        <f t="shared" si="14"/>
        <v>6539.82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18909.34</v>
      </c>
      <c r="C57" s="36">
        <v>23811.84</v>
      </c>
      <c r="D57" s="36">
        <v>25832.93</v>
      </c>
      <c r="E57" s="36">
        <v>22715.43</v>
      </c>
      <c r="F57" s="36">
        <v>23781.48</v>
      </c>
      <c r="G57" s="36">
        <v>29725.77</v>
      </c>
      <c r="H57" s="36">
        <v>20249.21</v>
      </c>
      <c r="I57" s="19">
        <v>0</v>
      </c>
      <c r="J57" s="36">
        <v>14020.84</v>
      </c>
      <c r="K57" s="36">
        <f t="shared" si="14"/>
        <v>179046.84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-224896.68</v>
      </c>
      <c r="C61" s="35">
        <f t="shared" si="17"/>
        <v>-261772.13</v>
      </c>
      <c r="D61" s="35">
        <f t="shared" si="17"/>
        <v>-272965.05</v>
      </c>
      <c r="E61" s="35">
        <f t="shared" si="17"/>
        <v>-285308.34</v>
      </c>
      <c r="F61" s="35">
        <f t="shared" si="17"/>
        <v>-295568.23</v>
      </c>
      <c r="G61" s="35">
        <f t="shared" si="17"/>
        <v>-335966.94999999995</v>
      </c>
      <c r="H61" s="35">
        <f t="shared" si="17"/>
        <v>-241947.44</v>
      </c>
      <c r="I61" s="35">
        <f t="shared" si="17"/>
        <v>-214495.07</v>
      </c>
      <c r="J61" s="35">
        <f t="shared" si="17"/>
        <v>-87616.62</v>
      </c>
      <c r="K61" s="35">
        <f>SUM(B61:J61)</f>
        <v>-2220536.51</v>
      </c>
    </row>
    <row r="62" spans="1:11" ht="18.75" customHeight="1">
      <c r="A62" s="16" t="s">
        <v>75</v>
      </c>
      <c r="B62" s="35">
        <f aca="true" t="shared" si="18" ref="B62:J62">B63+B64+B65+B66+B67+B68</f>
        <v>-196722.16</v>
      </c>
      <c r="C62" s="35">
        <f t="shared" si="18"/>
        <v>-214206.25</v>
      </c>
      <c r="D62" s="35">
        <f t="shared" si="18"/>
        <v>-204906.59</v>
      </c>
      <c r="E62" s="35">
        <f t="shared" si="18"/>
        <v>-239372.95</v>
      </c>
      <c r="F62" s="35">
        <f t="shared" si="18"/>
        <v>-234609.45999999996</v>
      </c>
      <c r="G62" s="35">
        <f t="shared" si="18"/>
        <v>-262955.1</v>
      </c>
      <c r="H62" s="35">
        <f t="shared" si="18"/>
        <v>-187123.4</v>
      </c>
      <c r="I62" s="35">
        <f t="shared" si="18"/>
        <v>-34344.4</v>
      </c>
      <c r="J62" s="35">
        <f t="shared" si="18"/>
        <v>-72371</v>
      </c>
      <c r="K62" s="35">
        <f aca="true" t="shared" si="19" ref="K62:K91">SUM(B62:J62)</f>
        <v>-1646611.3099999996</v>
      </c>
    </row>
    <row r="63" spans="1:11" ht="18.75" customHeight="1">
      <c r="A63" s="12" t="s">
        <v>76</v>
      </c>
      <c r="B63" s="35">
        <f>-ROUND(B9*$D$3,2)</f>
        <v>-152011.4</v>
      </c>
      <c r="C63" s="35">
        <f aca="true" t="shared" si="20" ref="C63:J63">-ROUND(C9*$D$3,2)</f>
        <v>-211857.6</v>
      </c>
      <c r="D63" s="35">
        <f t="shared" si="20"/>
        <v>-187834</v>
      </c>
      <c r="E63" s="35">
        <f t="shared" si="20"/>
        <v>-139555</v>
      </c>
      <c r="F63" s="35">
        <f t="shared" si="20"/>
        <v>-164087.8</v>
      </c>
      <c r="G63" s="35">
        <f t="shared" si="20"/>
        <v>-207909.4</v>
      </c>
      <c r="H63" s="35">
        <f t="shared" si="20"/>
        <v>-187123.4</v>
      </c>
      <c r="I63" s="35">
        <f t="shared" si="20"/>
        <v>-34344.4</v>
      </c>
      <c r="J63" s="35">
        <f t="shared" si="20"/>
        <v>-72371</v>
      </c>
      <c r="K63" s="35">
        <f t="shared" si="19"/>
        <v>-1357093.9999999998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-585.2</v>
      </c>
      <c r="C65" s="35">
        <v>-106.4</v>
      </c>
      <c r="D65" s="35">
        <v>-292.6</v>
      </c>
      <c r="E65" s="35">
        <v>-969</v>
      </c>
      <c r="F65" s="35">
        <v>-516.8</v>
      </c>
      <c r="G65" s="35">
        <v>-691.6</v>
      </c>
      <c r="H65" s="19">
        <v>0</v>
      </c>
      <c r="I65" s="19">
        <v>0</v>
      </c>
      <c r="J65" s="19">
        <v>0</v>
      </c>
      <c r="K65" s="35">
        <f t="shared" si="19"/>
        <v>-3161.6</v>
      </c>
    </row>
    <row r="66" spans="1:11" ht="18.75" customHeight="1">
      <c r="A66" s="12" t="s">
        <v>107</v>
      </c>
      <c r="B66" s="35">
        <v>-1170.4</v>
      </c>
      <c r="C66" s="35">
        <v>-319.2</v>
      </c>
      <c r="D66" s="35">
        <v>-372.4</v>
      </c>
      <c r="E66" s="35">
        <v>-604.2</v>
      </c>
      <c r="F66" s="35">
        <v>-159.6</v>
      </c>
      <c r="G66" s="35">
        <v>-505.4</v>
      </c>
      <c r="H66" s="19">
        <v>0</v>
      </c>
      <c r="I66" s="19">
        <v>0</v>
      </c>
      <c r="J66" s="19">
        <v>0</v>
      </c>
      <c r="K66" s="35">
        <f t="shared" si="19"/>
        <v>-3131.2</v>
      </c>
    </row>
    <row r="67" spans="1:11" ht="18.75" customHeight="1">
      <c r="A67" s="12" t="s">
        <v>53</v>
      </c>
      <c r="B67" s="35">
        <v>-42820.16</v>
      </c>
      <c r="C67" s="35">
        <v>-1788.05</v>
      </c>
      <c r="D67" s="35">
        <v>-16407.59</v>
      </c>
      <c r="E67" s="35">
        <v>-98244.75</v>
      </c>
      <c r="F67" s="35">
        <v>-69845.26</v>
      </c>
      <c r="G67" s="35">
        <v>-53848.7</v>
      </c>
      <c r="H67" s="19">
        <v>0</v>
      </c>
      <c r="I67" s="19">
        <v>0</v>
      </c>
      <c r="J67" s="19">
        <v>0</v>
      </c>
      <c r="K67" s="35">
        <f t="shared" si="19"/>
        <v>-282954.51</v>
      </c>
    </row>
    <row r="68" spans="1:11" ht="18.75" customHeight="1">
      <c r="A68" s="12" t="s">
        <v>54</v>
      </c>
      <c r="B68" s="35">
        <v>-135</v>
      </c>
      <c r="C68" s="19">
        <v>-135</v>
      </c>
      <c r="D68" s="35">
        <v>0</v>
      </c>
      <c r="E68" s="35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-270</v>
      </c>
    </row>
    <row r="69" spans="1:11" s="73" customFormat="1" ht="18.75" customHeight="1">
      <c r="A69" s="64" t="s">
        <v>80</v>
      </c>
      <c r="B69" s="67">
        <f aca="true" t="shared" si="21" ref="B69:J69">SUM(B70:B99)</f>
        <v>-28174.52</v>
      </c>
      <c r="C69" s="67">
        <f t="shared" si="21"/>
        <v>-47565.88</v>
      </c>
      <c r="D69" s="67">
        <f t="shared" si="21"/>
        <v>-68058.45999999999</v>
      </c>
      <c r="E69" s="67">
        <f t="shared" si="21"/>
        <v>-46399.15</v>
      </c>
      <c r="F69" s="67">
        <f t="shared" si="21"/>
        <v>-60958.770000000004</v>
      </c>
      <c r="G69" s="67">
        <f t="shared" si="21"/>
        <v>-73400.98</v>
      </c>
      <c r="H69" s="67">
        <f t="shared" si="21"/>
        <v>-54824.04</v>
      </c>
      <c r="I69" s="67">
        <f t="shared" si="21"/>
        <v>-71546.70000000001</v>
      </c>
      <c r="J69" s="67">
        <f t="shared" si="21"/>
        <v>-15245.619999999999</v>
      </c>
      <c r="K69" s="67">
        <f t="shared" si="19"/>
        <v>-466174.11999999994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-15236.5</v>
      </c>
      <c r="C74" s="35">
        <v>-22118.5</v>
      </c>
      <c r="D74" s="35">
        <v>-20909.5</v>
      </c>
      <c r="E74" s="35">
        <v>-14663</v>
      </c>
      <c r="F74" s="35">
        <v>-20150</v>
      </c>
      <c r="G74" s="35">
        <v>-30705.5</v>
      </c>
      <c r="H74" s="35">
        <v>-15035</v>
      </c>
      <c r="I74" s="35">
        <v>-5285.5</v>
      </c>
      <c r="J74" s="35">
        <v>-10896.5</v>
      </c>
      <c r="K74" s="67">
        <f t="shared" si="19"/>
        <v>-155000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35">
        <v>-12938.02</v>
      </c>
      <c r="C76" s="35">
        <v>-25370.96</v>
      </c>
      <c r="D76" s="35">
        <v>-46075.18</v>
      </c>
      <c r="E76" s="35">
        <v>-31736.15</v>
      </c>
      <c r="F76" s="35">
        <v>-40428.12</v>
      </c>
      <c r="G76" s="35">
        <v>-42689.45</v>
      </c>
      <c r="H76" s="35">
        <v>-39789.04</v>
      </c>
      <c r="I76" s="35">
        <v>-3985.72</v>
      </c>
      <c r="J76" s="35">
        <v>-4349.12</v>
      </c>
      <c r="K76" s="67">
        <f t="shared" si="19"/>
        <v>-247361.76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129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35">
        <v>463.76</v>
      </c>
      <c r="F101" s="19">
        <v>0</v>
      </c>
      <c r="G101" s="35">
        <v>389.13</v>
      </c>
      <c r="H101" s="19">
        <v>0</v>
      </c>
      <c r="I101" s="35">
        <v>-108603.97</v>
      </c>
      <c r="J101" s="19">
        <v>0</v>
      </c>
      <c r="K101" s="35">
        <f>SUM(B101:J101)</f>
        <v>-107751.08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1554919.22</v>
      </c>
      <c r="C104" s="24">
        <f t="shared" si="22"/>
        <v>2298179.97</v>
      </c>
      <c r="D104" s="24">
        <f t="shared" si="22"/>
        <v>2691799.64</v>
      </c>
      <c r="E104" s="24">
        <f t="shared" si="22"/>
        <v>1406135.78</v>
      </c>
      <c r="F104" s="24">
        <f t="shared" si="22"/>
        <v>1999755.2600000002</v>
      </c>
      <c r="G104" s="24">
        <f t="shared" si="22"/>
        <v>2835419.92</v>
      </c>
      <c r="H104" s="24">
        <f t="shared" si="22"/>
        <v>1458694.4000000001</v>
      </c>
      <c r="I104" s="24">
        <f>+I105+I106</f>
        <v>454786.9199999999</v>
      </c>
      <c r="J104" s="24">
        <f>+J105+J106</f>
        <v>996686.78</v>
      </c>
      <c r="K104" s="48">
        <f>SUM(B104:J104)</f>
        <v>15696377.89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1536009.88</v>
      </c>
      <c r="C105" s="24">
        <f t="shared" si="23"/>
        <v>2274368.1300000004</v>
      </c>
      <c r="D105" s="24">
        <f t="shared" si="23"/>
        <v>2665966.71</v>
      </c>
      <c r="E105" s="24">
        <f t="shared" si="23"/>
        <v>1383420.35</v>
      </c>
      <c r="F105" s="24">
        <f t="shared" si="23"/>
        <v>1975973.7800000003</v>
      </c>
      <c r="G105" s="24">
        <f t="shared" si="23"/>
        <v>2805694.15</v>
      </c>
      <c r="H105" s="24">
        <f t="shared" si="23"/>
        <v>1438445.1900000002</v>
      </c>
      <c r="I105" s="24">
        <f t="shared" si="23"/>
        <v>454786.9199999999</v>
      </c>
      <c r="J105" s="24">
        <f t="shared" si="23"/>
        <v>982665.9400000001</v>
      </c>
      <c r="K105" s="48">
        <f>SUM(B105:J105)</f>
        <v>15517331.05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18909.34</v>
      </c>
      <c r="C106" s="24">
        <f t="shared" si="24"/>
        <v>23811.84</v>
      </c>
      <c r="D106" s="24">
        <f t="shared" si="24"/>
        <v>25832.93</v>
      </c>
      <c r="E106" s="24">
        <f t="shared" si="24"/>
        <v>22715.43</v>
      </c>
      <c r="F106" s="24">
        <f t="shared" si="24"/>
        <v>23781.48</v>
      </c>
      <c r="G106" s="24">
        <f t="shared" si="24"/>
        <v>29725.77</v>
      </c>
      <c r="H106" s="24">
        <f t="shared" si="24"/>
        <v>20249.21</v>
      </c>
      <c r="I106" s="19">
        <f t="shared" si="24"/>
        <v>0</v>
      </c>
      <c r="J106" s="24">
        <f t="shared" si="24"/>
        <v>14020.84</v>
      </c>
      <c r="K106" s="48">
        <f>SUM(B106:J106)</f>
        <v>179046.84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15696377.89</v>
      </c>
      <c r="L112" s="54"/>
    </row>
    <row r="113" spans="1:11" ht="18.75" customHeight="1">
      <c r="A113" s="26" t="s">
        <v>71</v>
      </c>
      <c r="B113" s="27">
        <v>204671.29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204671.29</v>
      </c>
    </row>
    <row r="114" spans="1:11" ht="18.75" customHeight="1">
      <c r="A114" s="26" t="s">
        <v>72</v>
      </c>
      <c r="B114" s="27">
        <v>1350247.93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1350247.93</v>
      </c>
    </row>
    <row r="115" spans="1:11" ht="18.75" customHeight="1">
      <c r="A115" s="26" t="s">
        <v>73</v>
      </c>
      <c r="B115" s="40">
        <v>0</v>
      </c>
      <c r="C115" s="27">
        <f>+C104</f>
        <v>2298179.97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2298179.97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2691799.64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2691799.64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1406135.78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1406135.78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373752.51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373752.51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701256.04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701256.04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102148.83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102148.83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822597.88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822597.88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846256.35</v>
      </c>
      <c r="H122" s="40">
        <v>0</v>
      </c>
      <c r="I122" s="40">
        <v>0</v>
      </c>
      <c r="J122" s="40">
        <v>0</v>
      </c>
      <c r="K122" s="41">
        <f t="shared" si="25"/>
        <v>846256.35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65431.14</v>
      </c>
      <c r="H123" s="40">
        <v>0</v>
      </c>
      <c r="I123" s="40">
        <v>0</v>
      </c>
      <c r="J123" s="40">
        <v>0</v>
      </c>
      <c r="K123" s="41">
        <f t="shared" si="25"/>
        <v>65431.14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427762.26</v>
      </c>
      <c r="H124" s="40">
        <v>0</v>
      </c>
      <c r="I124" s="40">
        <v>0</v>
      </c>
      <c r="J124" s="40">
        <v>0</v>
      </c>
      <c r="K124" s="41">
        <f t="shared" si="25"/>
        <v>427762.26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384966.18</v>
      </c>
      <c r="H125" s="40">
        <v>0</v>
      </c>
      <c r="I125" s="40">
        <v>0</v>
      </c>
      <c r="J125" s="40">
        <v>0</v>
      </c>
      <c r="K125" s="41">
        <f t="shared" si="25"/>
        <v>384966.18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1111003.99</v>
      </c>
      <c r="H126" s="40">
        <v>0</v>
      </c>
      <c r="I126" s="40">
        <v>0</v>
      </c>
      <c r="J126" s="40">
        <v>0</v>
      </c>
      <c r="K126" s="41">
        <f t="shared" si="25"/>
        <v>1111003.99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525557.31</v>
      </c>
      <c r="I127" s="40">
        <v>0</v>
      </c>
      <c r="J127" s="40">
        <v>0</v>
      </c>
      <c r="K127" s="41">
        <f t="shared" si="25"/>
        <v>525557.31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933137.09</v>
      </c>
      <c r="I128" s="40">
        <v>0</v>
      </c>
      <c r="J128" s="40">
        <v>0</v>
      </c>
      <c r="K128" s="41">
        <f t="shared" si="25"/>
        <v>933137.09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454786.92</v>
      </c>
      <c r="J129" s="40">
        <v>0</v>
      </c>
      <c r="K129" s="41">
        <f t="shared" si="25"/>
        <v>454786.92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996686.78</v>
      </c>
      <c r="K130" s="44">
        <f t="shared" si="25"/>
        <v>996686.78</v>
      </c>
    </row>
    <row r="131" spans="1:11" ht="18.75" customHeight="1">
      <c r="A131" s="39" t="s">
        <v>134</v>
      </c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 t="s">
        <v>135</v>
      </c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2016-10-19T18:25:13Z</dcterms:modified>
  <cp:category/>
  <cp:version/>
  <cp:contentType/>
  <cp:contentStatus/>
</cp:coreProperties>
</file>