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<sst xmlns="http://schemas.openxmlformats.org/spreadsheetml/2006/main" count="135" uniqueCount="135">
  <si>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</si>
  <si>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</si>
  <si>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</si>
  <si>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</si>
  <si>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</si>
  <si>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</si>
  <si>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</si>
  <si>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</si>
  <si>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</si>
  <si>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</si>
  <si>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</si>
  <si>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</si>
  <si>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</si>
  <si>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</si>
  <si>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</si>
  <si>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</si>
  <si>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</si>
  <si>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</si>
  <si>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</si>
  <si>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</si>
  <si>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</si>
  <si>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</si>
  <si>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</si>
  <si>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</si>
  <si>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</si>
  <si>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</si>
  <si>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</si>
  <si>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</si>
  <si>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</si>
  <si>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</si>
  <si>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</si>
  <si>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</si>
  <si>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</si>
  <si>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</si>
  <si>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</si>
  <si>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</si>
  <si>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</si>
  <si>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</si>
  <si>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</si>
  <si>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</si>
  <si>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</si>
  <si>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</si>
  <si>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</si>
  <si>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</si>
  <si>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</si>
  <si>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</si>
  <si>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</si>
  <si>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</si>
  <si>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</si>
  <si>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</si>
  <si>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</si>
  <si>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</si>
  <si>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</si>
  <si>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</si>
  <si>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</si>
  <si>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</si>
  <si>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</si>
  <si>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</si>
  <si>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</si>
  <si>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</si>
  <si>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</si>
  <si>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</si>
  <si>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</si>
  <si>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</si>
  <si>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</si>
  <si>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</si>
  <si>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</si>
  <si>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</si>
  <si>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</si>
  <si>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</si>
  <si>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</si>
  <si>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</si>
  <si>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</si>
  <si>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</si>
  <si>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</si>
  <si>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</si>
  <si>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</si>
  <si>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</si>
  <si>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</si>
  <si>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</si>
  <si>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</si>
  <si>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</si>
  <si>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</si>
  <si>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</si>
  <si>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</si>
  <si>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</si>
  <si>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</si>
  <si>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</si>
  <si>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</si>
  <si>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</si>
  <si>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</si>
  <si>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</si>
  <si>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</si>
  <si>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</si>
  <si>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</si>
  <si>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</si>
  <si>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</si>
  <si>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</si>
  <si>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</si>
  <si>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</si>
  <si>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</si>
  <si>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</si>
  <si>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</si>
  <si>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</si>
  <si>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</si>
  <si>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</si>
  <si>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</si>
  <si>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</si>
  <si>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</si>
  <si>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</si>
  <si>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</si>
  <si>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</si>
  <si>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</si>
  <si>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</si>
  <si>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</si>
  <si>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</si>
  <si>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</si>
  <si>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</si>
  <si>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</si>
  <si>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</si>
  <si>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</si>
  <si>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</si>
  <si>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</si>
  <si>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</si>
  <si>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</si>
  <si>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</si>
  <si>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</si>
  <si>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</si>
  <si>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</si>
  <si>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</si>
  <si>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</si>
  <si>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</si>
  <si>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06/10/16 - VENCIMENTO 19/10/16</t>
  </si>
  <si>
    <t>6.3. Revisão de Remuneração pelo Transporte Coletivo ¹</t>
  </si>
  <si>
    <t xml:space="preserve">  ¹  Passageiros transportados, processados pelo sistema de bilhetagem eletrônica, referentes ao período de operação de 01/08/16 a 31/08/16  ( 5.227 passageiros).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</si>
</sst>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633035</v>
      </c>
      <c r="C7" s="9">
        <f t="shared" si="0"/>
        <v>806820</v>
      </c>
      <c r="D7" s="9">
        <f t="shared" si="0"/>
        <v>822545</v>
      </c>
      <c r="E7" s="9">
        <f t="shared" si="0"/>
        <v>559353</v>
      </c>
      <c r="F7" s="9">
        <f t="shared" si="0"/>
        <v>753511</v>
      </c>
      <c r="G7" s="9">
        <f t="shared" si="0"/>
        <v>1254768</v>
      </c>
      <c r="H7" s="9">
        <f t="shared" si="0"/>
        <v>590151</v>
      </c>
      <c r="I7" s="9">
        <f t="shared" si="0"/>
        <v>130638</v>
      </c>
      <c r="J7" s="9">
        <f t="shared" si="0"/>
        <v>349478</v>
      </c>
      <c r="K7" s="9">
        <f t="shared" si="0"/>
        <v>5900299</v>
      </c>
      <c r="L7" s="52"/>
    </row>
    <row r="8" spans="1:11" ht="17.25" customHeight="1">
      <c r="A8" s="10" t="s">
        <v>99</v>
      </c>
      <c r="B8" s="11">
        <f>B9+B12+B16</f>
        <v>309306</v>
      </c>
      <c r="C8" s="11">
        <f aca="true" t="shared" si="1" ref="C8:J8">C9+C12+C16</f>
        <v>402172</v>
      </c>
      <c r="D8" s="11">
        <f t="shared" si="1"/>
        <v>385193</v>
      </c>
      <c r="E8" s="11">
        <f t="shared" si="1"/>
        <v>280423</v>
      </c>
      <c r="F8" s="11">
        <f t="shared" si="1"/>
        <v>368149</v>
      </c>
      <c r="G8" s="11">
        <f t="shared" si="1"/>
        <v>617319</v>
      </c>
      <c r="H8" s="11">
        <f t="shared" si="1"/>
        <v>316329</v>
      </c>
      <c r="I8" s="11">
        <f t="shared" si="1"/>
        <v>58225</v>
      </c>
      <c r="J8" s="11">
        <f t="shared" si="1"/>
        <v>158734</v>
      </c>
      <c r="K8" s="11">
        <f>SUM(B8:J8)</f>
        <v>2895850</v>
      </c>
    </row>
    <row r="9" spans="1:11" ht="17.25" customHeight="1">
      <c r="A9" s="15" t="s">
        <v>17</v>
      </c>
      <c r="B9" s="13">
        <f>+B10+B11</f>
        <v>37700</v>
      </c>
      <c r="C9" s="13">
        <f aca="true" t="shared" si="2" ref="C9:J9">+C10+C11</f>
        <v>51127</v>
      </c>
      <c r="D9" s="13">
        <f t="shared" si="2"/>
        <v>43820</v>
      </c>
      <c r="E9" s="13">
        <f t="shared" si="2"/>
        <v>34166</v>
      </c>
      <c r="F9" s="13">
        <f t="shared" si="2"/>
        <v>39583</v>
      </c>
      <c r="G9" s="13">
        <f t="shared" si="2"/>
        <v>51213</v>
      </c>
      <c r="H9" s="13">
        <f t="shared" si="2"/>
        <v>47394</v>
      </c>
      <c r="I9" s="13">
        <f t="shared" si="2"/>
        <v>8352</v>
      </c>
      <c r="J9" s="13">
        <f t="shared" si="2"/>
        <v>16652</v>
      </c>
      <c r="K9" s="11">
        <f>SUM(B9:J9)</f>
        <v>330007</v>
      </c>
    </row>
    <row r="10" spans="1:11" ht="17.25" customHeight="1">
      <c r="A10" s="29" t="s">
        <v>18</v>
      </c>
      <c r="B10" s="13">
        <v>37700</v>
      </c>
      <c r="C10" s="13">
        <v>51127</v>
      </c>
      <c r="D10" s="13">
        <v>43820</v>
      </c>
      <c r="E10" s="13">
        <v>34166</v>
      </c>
      <c r="F10" s="13">
        <v>39583</v>
      </c>
      <c r="G10" s="13">
        <v>51213</v>
      </c>
      <c r="H10" s="13">
        <v>47394</v>
      </c>
      <c r="I10" s="13">
        <v>8352</v>
      </c>
      <c r="J10" s="13">
        <v>16652</v>
      </c>
      <c r="K10" s="11">
        <f>SUM(B10:J10)</f>
        <v>330007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228280</v>
      </c>
      <c r="C12" s="17">
        <f t="shared" si="3"/>
        <v>298479</v>
      </c>
      <c r="D12" s="17">
        <f t="shared" si="3"/>
        <v>288961</v>
      </c>
      <c r="E12" s="17">
        <f t="shared" si="3"/>
        <v>208690</v>
      </c>
      <c r="F12" s="17">
        <f t="shared" si="3"/>
        <v>270580</v>
      </c>
      <c r="G12" s="17">
        <f t="shared" si="3"/>
        <v>463203</v>
      </c>
      <c r="H12" s="17">
        <f t="shared" si="3"/>
        <v>229424</v>
      </c>
      <c r="I12" s="17">
        <f t="shared" si="3"/>
        <v>41279</v>
      </c>
      <c r="J12" s="17">
        <f t="shared" si="3"/>
        <v>119816</v>
      </c>
      <c r="K12" s="11">
        <f aca="true" t="shared" si="4" ref="K12:K27">SUM(B12:J12)</f>
        <v>2148712</v>
      </c>
    </row>
    <row r="13" spans="1:13" ht="17.25" customHeight="1">
      <c r="A13" s="14" t="s">
        <v>20</v>
      </c>
      <c r="B13" s="13">
        <v>104787</v>
      </c>
      <c r="C13" s="13">
        <v>147548</v>
      </c>
      <c r="D13" s="13">
        <v>147780</v>
      </c>
      <c r="E13" s="13">
        <v>103545</v>
      </c>
      <c r="F13" s="13">
        <v>132273</v>
      </c>
      <c r="G13" s="13">
        <v>212578</v>
      </c>
      <c r="H13" s="13">
        <v>100804</v>
      </c>
      <c r="I13" s="13">
        <v>22192</v>
      </c>
      <c r="J13" s="13">
        <v>60776</v>
      </c>
      <c r="K13" s="11">
        <f t="shared" si="4"/>
        <v>1032283</v>
      </c>
      <c r="L13" s="52"/>
      <c r="M13" s="53"/>
    </row>
    <row r="14" spans="1:12" ht="17.25" customHeight="1">
      <c r="A14" s="14" t="s">
        <v>21</v>
      </c>
      <c r="B14" s="13">
        <v>112675</v>
      </c>
      <c r="C14" s="13">
        <v>134189</v>
      </c>
      <c r="D14" s="13">
        <v>129859</v>
      </c>
      <c r="E14" s="13">
        <v>94803</v>
      </c>
      <c r="F14" s="13">
        <v>127632</v>
      </c>
      <c r="G14" s="13">
        <v>233803</v>
      </c>
      <c r="H14" s="13">
        <v>109901</v>
      </c>
      <c r="I14" s="13">
        <v>16253</v>
      </c>
      <c r="J14" s="13">
        <v>55152</v>
      </c>
      <c r="K14" s="11">
        <f t="shared" si="4"/>
        <v>1014267</v>
      </c>
      <c r="L14" s="52"/>
    </row>
    <row r="15" spans="1:11" ht="17.25" customHeight="1">
      <c r="A15" s="14" t="s">
        <v>22</v>
      </c>
      <c r="B15" s="13">
        <v>10818</v>
      </c>
      <c r="C15" s="13">
        <v>16742</v>
      </c>
      <c r="D15" s="13">
        <v>11322</v>
      </c>
      <c r="E15" s="13">
        <v>10342</v>
      </c>
      <c r="F15" s="13">
        <v>10675</v>
      </c>
      <c r="G15" s="13">
        <v>16822</v>
      </c>
      <c r="H15" s="13">
        <v>18719</v>
      </c>
      <c r="I15" s="13">
        <v>2834</v>
      </c>
      <c r="J15" s="13">
        <v>3888</v>
      </c>
      <c r="K15" s="11">
        <f t="shared" si="4"/>
        <v>102162</v>
      </c>
    </row>
    <row r="16" spans="1:11" ht="17.25" customHeight="1">
      <c r="A16" s="15" t="s">
        <v>95</v>
      </c>
      <c r="B16" s="13">
        <f>B17+B18+B19</f>
        <v>43326</v>
      </c>
      <c r="C16" s="13">
        <f aca="true" t="shared" si="5" ref="C16:J16">C17+C18+C19</f>
        <v>52566</v>
      </c>
      <c r="D16" s="13">
        <f t="shared" si="5"/>
        <v>52412</v>
      </c>
      <c r="E16" s="13">
        <f t="shared" si="5"/>
        <v>37567</v>
      </c>
      <c r="F16" s="13">
        <f t="shared" si="5"/>
        <v>57986</v>
      </c>
      <c r="G16" s="13">
        <f t="shared" si="5"/>
        <v>102903</v>
      </c>
      <c r="H16" s="13">
        <f t="shared" si="5"/>
        <v>39511</v>
      </c>
      <c r="I16" s="13">
        <f t="shared" si="5"/>
        <v>8594</v>
      </c>
      <c r="J16" s="13">
        <f t="shared" si="5"/>
        <v>22266</v>
      </c>
      <c r="K16" s="11">
        <f t="shared" si="4"/>
        <v>417131</v>
      </c>
    </row>
    <row r="17" spans="1:11" ht="17.25" customHeight="1">
      <c r="A17" s="14" t="s">
        <v>96</v>
      </c>
      <c r="B17" s="13">
        <v>24499</v>
      </c>
      <c r="C17" s="13">
        <v>32178</v>
      </c>
      <c r="D17" s="13">
        <v>30346</v>
      </c>
      <c r="E17" s="13">
        <v>21731</v>
      </c>
      <c r="F17" s="13">
        <v>33901</v>
      </c>
      <c r="G17" s="13">
        <v>57372</v>
      </c>
      <c r="H17" s="13">
        <v>23528</v>
      </c>
      <c r="I17" s="13">
        <v>5368</v>
      </c>
      <c r="J17" s="13">
        <v>12750</v>
      </c>
      <c r="K17" s="11">
        <f t="shared" si="4"/>
        <v>241673</v>
      </c>
    </row>
    <row r="18" spans="1:11" ht="17.25" customHeight="1">
      <c r="A18" s="14" t="s">
        <v>97</v>
      </c>
      <c r="B18" s="13">
        <v>16472</v>
      </c>
      <c r="C18" s="13">
        <v>17065</v>
      </c>
      <c r="D18" s="13">
        <v>20020</v>
      </c>
      <c r="E18" s="13">
        <v>13941</v>
      </c>
      <c r="F18" s="13">
        <v>21786</v>
      </c>
      <c r="G18" s="13">
        <v>42028</v>
      </c>
      <c r="H18" s="13">
        <v>12469</v>
      </c>
      <c r="I18" s="13">
        <v>2723</v>
      </c>
      <c r="J18" s="13">
        <v>8685</v>
      </c>
      <c r="K18" s="11">
        <f t="shared" si="4"/>
        <v>155189</v>
      </c>
    </row>
    <row r="19" spans="1:11" ht="17.25" customHeight="1">
      <c r="A19" s="14" t="s">
        <v>98</v>
      </c>
      <c r="B19" s="13">
        <v>2355</v>
      </c>
      <c r="C19" s="13">
        <v>3323</v>
      </c>
      <c r="D19" s="13">
        <v>2046</v>
      </c>
      <c r="E19" s="13">
        <v>1895</v>
      </c>
      <c r="F19" s="13">
        <v>2299</v>
      </c>
      <c r="G19" s="13">
        <v>3503</v>
      </c>
      <c r="H19" s="13">
        <v>3514</v>
      </c>
      <c r="I19" s="13">
        <v>503</v>
      </c>
      <c r="J19" s="13">
        <v>831</v>
      </c>
      <c r="K19" s="11">
        <f t="shared" si="4"/>
        <v>20269</v>
      </c>
    </row>
    <row r="20" spans="1:11" ht="17.25" customHeight="1">
      <c r="A20" s="16" t="s">
        <v>23</v>
      </c>
      <c r="B20" s="11">
        <f>+B21+B22+B23</f>
        <v>161931</v>
      </c>
      <c r="C20" s="11">
        <f aca="true" t="shared" si="6" ref="C20:J20">+C21+C22+C23</f>
        <v>182946</v>
      </c>
      <c r="D20" s="11">
        <f t="shared" si="6"/>
        <v>204516</v>
      </c>
      <c r="E20" s="11">
        <f t="shared" si="6"/>
        <v>131325</v>
      </c>
      <c r="F20" s="11">
        <f t="shared" si="6"/>
        <v>205281</v>
      </c>
      <c r="G20" s="11">
        <f t="shared" si="6"/>
        <v>379410</v>
      </c>
      <c r="H20" s="11">
        <f t="shared" si="6"/>
        <v>139753</v>
      </c>
      <c r="I20" s="11">
        <f t="shared" si="6"/>
        <v>32959</v>
      </c>
      <c r="J20" s="11">
        <f t="shared" si="6"/>
        <v>82342</v>
      </c>
      <c r="K20" s="11">
        <f t="shared" si="4"/>
        <v>1520463</v>
      </c>
    </row>
    <row r="21" spans="1:12" ht="17.25" customHeight="1">
      <c r="A21" s="12" t="s">
        <v>24</v>
      </c>
      <c r="B21" s="13">
        <v>83020</v>
      </c>
      <c r="C21" s="13">
        <v>103141</v>
      </c>
      <c r="D21" s="13">
        <v>116864</v>
      </c>
      <c r="E21" s="13">
        <v>73449</v>
      </c>
      <c r="F21" s="13">
        <v>112491</v>
      </c>
      <c r="G21" s="13">
        <v>191489</v>
      </c>
      <c r="H21" s="13">
        <v>74837</v>
      </c>
      <c r="I21" s="13">
        <v>19777</v>
      </c>
      <c r="J21" s="13">
        <v>45440</v>
      </c>
      <c r="K21" s="11">
        <f t="shared" si="4"/>
        <v>820508</v>
      </c>
      <c r="L21" s="52"/>
    </row>
    <row r="22" spans="1:12" ht="17.25" customHeight="1">
      <c r="A22" s="12" t="s">
        <v>25</v>
      </c>
      <c r="B22" s="13">
        <v>74065</v>
      </c>
      <c r="C22" s="13">
        <v>73732</v>
      </c>
      <c r="D22" s="13">
        <v>82802</v>
      </c>
      <c r="E22" s="13">
        <v>54298</v>
      </c>
      <c r="F22" s="13">
        <v>88307</v>
      </c>
      <c r="G22" s="13">
        <v>179771</v>
      </c>
      <c r="H22" s="13">
        <v>58807</v>
      </c>
      <c r="I22" s="13">
        <v>12077</v>
      </c>
      <c r="J22" s="13">
        <v>35168</v>
      </c>
      <c r="K22" s="11">
        <f t="shared" si="4"/>
        <v>659027</v>
      </c>
      <c r="L22" s="52"/>
    </row>
    <row r="23" spans="1:11" ht="17.25" customHeight="1">
      <c r="A23" s="12" t="s">
        <v>26</v>
      </c>
      <c r="B23" s="13">
        <v>4846</v>
      </c>
      <c r="C23" s="13">
        <v>6073</v>
      </c>
      <c r="D23" s="13">
        <v>4850</v>
      </c>
      <c r="E23" s="13">
        <v>3578</v>
      </c>
      <c r="F23" s="13">
        <v>4483</v>
      </c>
      <c r="G23" s="13">
        <v>8150</v>
      </c>
      <c r="H23" s="13">
        <v>6109</v>
      </c>
      <c r="I23" s="13">
        <v>1105</v>
      </c>
      <c r="J23" s="13">
        <v>1734</v>
      </c>
      <c r="K23" s="11">
        <f t="shared" si="4"/>
        <v>40928</v>
      </c>
    </row>
    <row r="24" spans="1:11" ht="17.25" customHeight="1">
      <c r="A24" s="16" t="s">
        <v>27</v>
      </c>
      <c r="B24" s="13">
        <f>+B25+B26</f>
        <v>161798</v>
      </c>
      <c r="C24" s="13">
        <f aca="true" t="shared" si="7" ref="C24:J24">+C25+C26</f>
        <v>221702</v>
      </c>
      <c r="D24" s="13">
        <f t="shared" si="7"/>
        <v>232836</v>
      </c>
      <c r="E24" s="13">
        <f t="shared" si="7"/>
        <v>147605</v>
      </c>
      <c r="F24" s="13">
        <f t="shared" si="7"/>
        <v>180081</v>
      </c>
      <c r="G24" s="13">
        <f t="shared" si="7"/>
        <v>258039</v>
      </c>
      <c r="H24" s="13">
        <f t="shared" si="7"/>
        <v>124881</v>
      </c>
      <c r="I24" s="13">
        <f t="shared" si="7"/>
        <v>39454</v>
      </c>
      <c r="J24" s="13">
        <f t="shared" si="7"/>
        <v>108402</v>
      </c>
      <c r="K24" s="11">
        <f t="shared" si="4"/>
        <v>1474798</v>
      </c>
    </row>
    <row r="25" spans="1:12" ht="17.25" customHeight="1">
      <c r="A25" s="12" t="s">
        <v>130</v>
      </c>
      <c r="B25" s="13">
        <v>69888</v>
      </c>
      <c r="C25" s="13">
        <v>106664</v>
      </c>
      <c r="D25" s="13">
        <v>119167</v>
      </c>
      <c r="E25" s="13">
        <v>73121</v>
      </c>
      <c r="F25" s="13">
        <v>84980</v>
      </c>
      <c r="G25" s="13">
        <v>113860</v>
      </c>
      <c r="H25" s="13">
        <v>56686</v>
      </c>
      <c r="I25" s="13">
        <v>22282</v>
      </c>
      <c r="J25" s="13">
        <v>52775</v>
      </c>
      <c r="K25" s="11">
        <f t="shared" si="4"/>
        <v>699423</v>
      </c>
      <c r="L25" s="52"/>
    </row>
    <row r="26" spans="1:12" ht="17.25" customHeight="1">
      <c r="A26" s="12" t="s">
        <v>131</v>
      </c>
      <c r="B26" s="13">
        <v>91910</v>
      </c>
      <c r="C26" s="13">
        <v>115038</v>
      </c>
      <c r="D26" s="13">
        <v>113669</v>
      </c>
      <c r="E26" s="13">
        <v>74484</v>
      </c>
      <c r="F26" s="13">
        <v>95101</v>
      </c>
      <c r="G26" s="13">
        <v>144179</v>
      </c>
      <c r="H26" s="13">
        <v>68195</v>
      </c>
      <c r="I26" s="13">
        <v>17172</v>
      </c>
      <c r="J26" s="13">
        <v>55627</v>
      </c>
      <c r="K26" s="11">
        <f t="shared" si="4"/>
        <v>775375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9188</v>
      </c>
      <c r="I27" s="11">
        <v>0</v>
      </c>
      <c r="J27" s="11">
        <v>0</v>
      </c>
      <c r="K27" s="11">
        <f t="shared" si="4"/>
        <v>9188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5186.02</v>
      </c>
      <c r="I35" s="19">
        <v>0</v>
      </c>
      <c r="J35" s="19">
        <v>0</v>
      </c>
      <c r="K35" s="23">
        <f>SUM(B35:J35)</f>
        <v>5186.02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1778786.89</v>
      </c>
      <c r="C47" s="22">
        <f aca="true" t="shared" si="12" ref="C47:H47">+C48+C57</f>
        <v>2533627.41</v>
      </c>
      <c r="D47" s="22">
        <f t="shared" si="12"/>
        <v>2906684.44</v>
      </c>
      <c r="E47" s="22">
        <f t="shared" si="12"/>
        <v>1688401.0699999998</v>
      </c>
      <c r="F47" s="22">
        <f t="shared" si="12"/>
        <v>2245063.5</v>
      </c>
      <c r="G47" s="22">
        <f t="shared" si="12"/>
        <v>3150988.11</v>
      </c>
      <c r="H47" s="22">
        <f t="shared" si="12"/>
        <v>1708424.9500000002</v>
      </c>
      <c r="I47" s="22">
        <f>+I48+I57</f>
        <v>660957.45</v>
      </c>
      <c r="J47" s="22">
        <f>+J48+J57</f>
        <v>1063868.08</v>
      </c>
      <c r="K47" s="22">
        <f>SUM(B47:J47)</f>
        <v>17736801.9</v>
      </c>
    </row>
    <row r="48" spans="1:11" ht="17.25" customHeight="1">
      <c r="A48" s="16" t="s">
        <v>113</v>
      </c>
      <c r="B48" s="23">
        <f>SUM(B49:B56)</f>
        <v>1759877.5499999998</v>
      </c>
      <c r="C48" s="23">
        <f aca="true" t="shared" si="13" ref="C48:J48">SUM(C49:C56)</f>
        <v>2509815.5700000003</v>
      </c>
      <c r="D48" s="23">
        <f t="shared" si="13"/>
        <v>2880851.51</v>
      </c>
      <c r="E48" s="23">
        <f t="shared" si="13"/>
        <v>1665685.64</v>
      </c>
      <c r="F48" s="23">
        <f t="shared" si="13"/>
        <v>2221282.02</v>
      </c>
      <c r="G48" s="23">
        <f t="shared" si="13"/>
        <v>3121262.34</v>
      </c>
      <c r="H48" s="23">
        <f t="shared" si="13"/>
        <v>1688175.7400000002</v>
      </c>
      <c r="I48" s="23">
        <f t="shared" si="13"/>
        <v>660957.45</v>
      </c>
      <c r="J48" s="23">
        <f t="shared" si="13"/>
        <v>1049847.24</v>
      </c>
      <c r="K48" s="23">
        <f aca="true" t="shared" si="14" ref="K48:K57">SUM(B48:J48)</f>
        <v>17557755.06</v>
      </c>
    </row>
    <row r="49" spans="1:11" ht="17.25" customHeight="1">
      <c r="A49" s="34" t="s">
        <v>44</v>
      </c>
      <c r="B49" s="23">
        <f aca="true" t="shared" si="15" ref="B49:H49">ROUND(B30*B7,2)</f>
        <v>1758824.44</v>
      </c>
      <c r="C49" s="23">
        <f t="shared" si="15"/>
        <v>2502432.91</v>
      </c>
      <c r="D49" s="23">
        <f t="shared" si="15"/>
        <v>2878578.48</v>
      </c>
      <c r="E49" s="23">
        <f t="shared" si="15"/>
        <v>1664802.33</v>
      </c>
      <c r="F49" s="23">
        <f t="shared" si="15"/>
        <v>2219542</v>
      </c>
      <c r="G49" s="23">
        <f t="shared" si="15"/>
        <v>3118725.86</v>
      </c>
      <c r="H49" s="23">
        <f t="shared" si="15"/>
        <v>1681989.37</v>
      </c>
      <c r="I49" s="23">
        <f>ROUND(I30*I7,2)</f>
        <v>659891.73</v>
      </c>
      <c r="J49" s="23">
        <f>ROUND(J30*J7,2)</f>
        <v>1047630.2</v>
      </c>
      <c r="K49" s="23">
        <f t="shared" si="14"/>
        <v>17532417.32</v>
      </c>
    </row>
    <row r="50" spans="1:11" ht="17.25" customHeight="1">
      <c r="A50" s="34" t="s">
        <v>45</v>
      </c>
      <c r="B50" s="19">
        <v>0</v>
      </c>
      <c r="C50" s="23">
        <f>ROUND(C31*C7,2)</f>
        <v>5562.36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5562.36</v>
      </c>
    </row>
    <row r="51" spans="1:11" ht="17.25" customHeight="1">
      <c r="A51" s="66" t="s">
        <v>106</v>
      </c>
      <c r="B51" s="67">
        <f aca="true" t="shared" si="16" ref="B51:H51">ROUND(B32*B7,2)</f>
        <v>-3038.57</v>
      </c>
      <c r="C51" s="67">
        <f t="shared" si="16"/>
        <v>-3953.42</v>
      </c>
      <c r="D51" s="67">
        <f t="shared" si="16"/>
        <v>-4112.73</v>
      </c>
      <c r="E51" s="67">
        <f t="shared" si="16"/>
        <v>-2562.09</v>
      </c>
      <c r="F51" s="67">
        <f t="shared" si="16"/>
        <v>-3541.5</v>
      </c>
      <c r="G51" s="67">
        <f t="shared" si="16"/>
        <v>-4893.6</v>
      </c>
      <c r="H51" s="67">
        <f t="shared" si="16"/>
        <v>-2714.69</v>
      </c>
      <c r="I51" s="19">
        <v>0</v>
      </c>
      <c r="J51" s="19">
        <v>0</v>
      </c>
      <c r="K51" s="67">
        <f>SUM(B51:J51)</f>
        <v>-24816.599999999995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5186.02</v>
      </c>
      <c r="I53" s="31">
        <f>+I35</f>
        <v>0</v>
      </c>
      <c r="J53" s="31">
        <f>+J35</f>
        <v>0</v>
      </c>
      <c r="K53" s="23">
        <f t="shared" si="14"/>
        <v>5186.02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-215285.94</v>
      </c>
      <c r="C61" s="35">
        <f t="shared" si="17"/>
        <v>-219469.57</v>
      </c>
      <c r="D61" s="35">
        <f t="shared" si="17"/>
        <v>-212951.88999999998</v>
      </c>
      <c r="E61" s="35">
        <f t="shared" si="17"/>
        <v>-278561.73</v>
      </c>
      <c r="F61" s="35">
        <f t="shared" si="17"/>
        <v>-247295.71</v>
      </c>
      <c r="G61" s="35">
        <f t="shared" si="17"/>
        <v>-283772.45999999996</v>
      </c>
      <c r="H61" s="35">
        <f t="shared" si="17"/>
        <v>-181755.98</v>
      </c>
      <c r="I61" s="35">
        <f t="shared" si="17"/>
        <v>-99298.58000000002</v>
      </c>
      <c r="J61" s="35">
        <f t="shared" si="17"/>
        <v>-74174.1</v>
      </c>
      <c r="K61" s="35">
        <f>SUM(B61:J61)</f>
        <v>-1812565.9600000002</v>
      </c>
    </row>
    <row r="62" spans="1:11" ht="18.75" customHeight="1">
      <c r="A62" s="16" t="s">
        <v>75</v>
      </c>
      <c r="B62" s="35">
        <f aca="true" t="shared" si="18" ref="B62:J62">B63+B64+B65+B66+B67+B68</f>
        <v>-200049.44</v>
      </c>
      <c r="C62" s="35">
        <f t="shared" si="18"/>
        <v>-197274.65</v>
      </c>
      <c r="D62" s="35">
        <f t="shared" si="18"/>
        <v>-190968.61</v>
      </c>
      <c r="E62" s="35">
        <f t="shared" si="18"/>
        <v>-263898.73</v>
      </c>
      <c r="F62" s="35">
        <f t="shared" si="18"/>
        <v>-226765.06</v>
      </c>
      <c r="G62" s="35">
        <f t="shared" si="18"/>
        <v>-253060.93</v>
      </c>
      <c r="H62" s="35">
        <f t="shared" si="18"/>
        <v>-180097.2</v>
      </c>
      <c r="I62" s="35">
        <f t="shared" si="18"/>
        <v>-31737.6</v>
      </c>
      <c r="J62" s="35">
        <f t="shared" si="18"/>
        <v>-63277.6</v>
      </c>
      <c r="K62" s="35">
        <f aca="true" t="shared" si="19" ref="K62:K91">SUM(B62:J62)</f>
        <v>-1607129.82</v>
      </c>
    </row>
    <row r="63" spans="1:11" ht="18.75" customHeight="1">
      <c r="A63" s="12" t="s">
        <v>76</v>
      </c>
      <c r="B63" s="35">
        <f>-ROUND(B9*$D$3,2)</f>
        <v>-143260</v>
      </c>
      <c r="C63" s="35">
        <f aca="true" t="shared" si="20" ref="C63:J63">-ROUND(C9*$D$3,2)</f>
        <v>-194282.6</v>
      </c>
      <c r="D63" s="35">
        <f t="shared" si="20"/>
        <v>-166516</v>
      </c>
      <c r="E63" s="35">
        <f t="shared" si="20"/>
        <v>-129830.8</v>
      </c>
      <c r="F63" s="35">
        <f t="shared" si="20"/>
        <v>-150415.4</v>
      </c>
      <c r="G63" s="35">
        <f t="shared" si="20"/>
        <v>-194609.4</v>
      </c>
      <c r="H63" s="35">
        <f t="shared" si="20"/>
        <v>-180097.2</v>
      </c>
      <c r="I63" s="35">
        <f t="shared" si="20"/>
        <v>-31737.6</v>
      </c>
      <c r="J63" s="35">
        <f t="shared" si="20"/>
        <v>-63277.6</v>
      </c>
      <c r="K63" s="35">
        <f t="shared" si="19"/>
        <v>-1254026.6000000003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-828.4</v>
      </c>
      <c r="C65" s="35">
        <v>-239.4</v>
      </c>
      <c r="D65" s="35">
        <v>-266</v>
      </c>
      <c r="E65" s="35">
        <v>-1311</v>
      </c>
      <c r="F65" s="35">
        <v>-467.4</v>
      </c>
      <c r="G65" s="35">
        <v>-505.4</v>
      </c>
      <c r="H65" s="19">
        <v>0</v>
      </c>
      <c r="I65" s="19">
        <v>0</v>
      </c>
      <c r="J65" s="19">
        <v>0</v>
      </c>
      <c r="K65" s="35">
        <f t="shared" si="19"/>
        <v>-3617.6000000000004</v>
      </c>
    </row>
    <row r="66" spans="1:11" ht="18.75" customHeight="1">
      <c r="A66" s="12" t="s">
        <v>107</v>
      </c>
      <c r="B66" s="35">
        <v>-1793.6</v>
      </c>
      <c r="C66" s="35">
        <v>-159.6</v>
      </c>
      <c r="D66" s="35">
        <v>-744.8</v>
      </c>
      <c r="E66" s="35">
        <v>-611.8</v>
      </c>
      <c r="F66" s="35">
        <v>-79.8</v>
      </c>
      <c r="G66" s="35">
        <v>-239.4</v>
      </c>
      <c r="H66" s="19">
        <v>0</v>
      </c>
      <c r="I66" s="19">
        <v>0</v>
      </c>
      <c r="J66" s="19">
        <v>0</v>
      </c>
      <c r="K66" s="35">
        <f t="shared" si="19"/>
        <v>-3629.0000000000005</v>
      </c>
    </row>
    <row r="67" spans="1:11" ht="18.75" customHeight="1">
      <c r="A67" s="12" t="s">
        <v>53</v>
      </c>
      <c r="B67" s="35">
        <v>-54167.44</v>
      </c>
      <c r="C67" s="35">
        <v>-2503.05</v>
      </c>
      <c r="D67" s="35">
        <v>-23441.81</v>
      </c>
      <c r="E67" s="35">
        <v>-132100.13</v>
      </c>
      <c r="F67" s="35">
        <v>-75802.46</v>
      </c>
      <c r="G67" s="35">
        <v>-57706.73</v>
      </c>
      <c r="H67" s="19">
        <v>0</v>
      </c>
      <c r="I67" s="19">
        <v>0</v>
      </c>
      <c r="J67" s="19">
        <v>0</v>
      </c>
      <c r="K67" s="35">
        <f t="shared" si="19"/>
        <v>-345721.62</v>
      </c>
    </row>
    <row r="68" spans="1:11" ht="18.75" customHeight="1">
      <c r="A68" s="12" t="s">
        <v>54</v>
      </c>
      <c r="B68" s="19">
        <v>0</v>
      </c>
      <c r="C68" s="19">
        <v>-90</v>
      </c>
      <c r="D68" s="19">
        <v>0</v>
      </c>
      <c r="E68" s="35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-135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-21983.28</v>
      </c>
      <c r="E69" s="67">
        <f t="shared" si="21"/>
        <v>-14663</v>
      </c>
      <c r="F69" s="67">
        <f t="shared" si="21"/>
        <v>-20530.65</v>
      </c>
      <c r="G69" s="67">
        <f t="shared" si="21"/>
        <v>-30711.53</v>
      </c>
      <c r="H69" s="67">
        <f t="shared" si="21"/>
        <v>-15035</v>
      </c>
      <c r="I69" s="67">
        <f t="shared" si="21"/>
        <v>-67560.98000000001</v>
      </c>
      <c r="J69" s="67">
        <f t="shared" si="21"/>
        <v>-10896.5</v>
      </c>
      <c r="K69" s="67">
        <f t="shared" si="19"/>
        <v>-218812.36000000002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48">
        <v>13376.22</v>
      </c>
      <c r="I101" s="19">
        <v>0</v>
      </c>
      <c r="J101" s="19">
        <v>0</v>
      </c>
      <c r="K101" s="48">
        <f>SUM(B101:J101)</f>
        <v>13376.22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1563500.95</v>
      </c>
      <c r="C104" s="24">
        <f t="shared" si="22"/>
        <v>2314157.8400000003</v>
      </c>
      <c r="D104" s="24">
        <f t="shared" si="22"/>
        <v>2693732.5500000003</v>
      </c>
      <c r="E104" s="24">
        <f t="shared" si="22"/>
        <v>1409839.3399999999</v>
      </c>
      <c r="F104" s="24">
        <f t="shared" si="22"/>
        <v>1997767.79</v>
      </c>
      <c r="G104" s="24">
        <f t="shared" si="22"/>
        <v>2867215.65</v>
      </c>
      <c r="H104" s="24">
        <f t="shared" si="22"/>
        <v>1526668.9700000002</v>
      </c>
      <c r="I104" s="24">
        <f>+I105+I106</f>
        <v>561658.87</v>
      </c>
      <c r="J104" s="24">
        <f>+J105+J106</f>
        <v>989693.98</v>
      </c>
      <c r="K104" s="48">
        <f>SUM(B104:J104)</f>
        <v>15924235.94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1544591.6099999999</v>
      </c>
      <c r="C105" s="24">
        <f t="shared" si="23"/>
        <v>2290346.0000000005</v>
      </c>
      <c r="D105" s="24">
        <f t="shared" si="23"/>
        <v>2667899.62</v>
      </c>
      <c r="E105" s="24">
        <f t="shared" si="23"/>
        <v>1387123.91</v>
      </c>
      <c r="F105" s="24">
        <f t="shared" si="23"/>
        <v>1973986.31</v>
      </c>
      <c r="G105" s="24">
        <f t="shared" si="23"/>
        <v>2837489.88</v>
      </c>
      <c r="H105" s="24">
        <f t="shared" si="23"/>
        <v>1506419.7600000002</v>
      </c>
      <c r="I105" s="24">
        <f t="shared" si="23"/>
        <v>561658.87</v>
      </c>
      <c r="J105" s="24">
        <f t="shared" si="23"/>
        <v>975673.14</v>
      </c>
      <c r="K105" s="48">
        <f>SUM(B105:J105)</f>
        <v>15745189.100000001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15924235.940000001</v>
      </c>
      <c r="L112" s="54"/>
    </row>
    <row r="113" spans="1:11" ht="18.75" customHeight="1">
      <c r="A113" s="26" t="s">
        <v>71</v>
      </c>
      <c r="B113" s="27">
        <v>207346.1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207346.1</v>
      </c>
    </row>
    <row r="114" spans="1:11" ht="18.75" customHeight="1">
      <c r="A114" s="26" t="s">
        <v>72</v>
      </c>
      <c r="B114" s="27">
        <v>1356154.85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1356154.85</v>
      </c>
    </row>
    <row r="115" spans="1:11" ht="18.75" customHeight="1">
      <c r="A115" s="26" t="s">
        <v>73</v>
      </c>
      <c r="B115" s="40">
        <v>0</v>
      </c>
      <c r="C115" s="27">
        <f>+C104</f>
        <v>2314157.8400000003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2314157.8400000003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2693732.5500000003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2693732.5500000003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1409839.3399999999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1409839.3399999999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381473.8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381473.8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711022.15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711022.15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100082.82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100082.82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805189.02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805189.02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851655.56</v>
      </c>
      <c r="H122" s="40">
        <v>0</v>
      </c>
      <c r="I122" s="40">
        <v>0</v>
      </c>
      <c r="J122" s="40">
        <v>0</v>
      </c>
      <c r="K122" s="41">
        <f t="shared" si="25"/>
        <v>851655.56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66064.09</v>
      </c>
      <c r="H123" s="40">
        <v>0</v>
      </c>
      <c r="I123" s="40">
        <v>0</v>
      </c>
      <c r="J123" s="40">
        <v>0</v>
      </c>
      <c r="K123" s="41">
        <f t="shared" si="25"/>
        <v>66064.09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429687.88</v>
      </c>
      <c r="H124" s="40">
        <v>0</v>
      </c>
      <c r="I124" s="40">
        <v>0</v>
      </c>
      <c r="J124" s="40">
        <v>0</v>
      </c>
      <c r="K124" s="41">
        <f t="shared" si="25"/>
        <v>429687.88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412900.97</v>
      </c>
      <c r="H125" s="40">
        <v>0</v>
      </c>
      <c r="I125" s="40">
        <v>0</v>
      </c>
      <c r="J125" s="40">
        <v>0</v>
      </c>
      <c r="K125" s="41">
        <f t="shared" si="25"/>
        <v>412900.97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1106907.16</v>
      </c>
      <c r="H126" s="40">
        <v>0</v>
      </c>
      <c r="I126" s="40">
        <v>0</v>
      </c>
      <c r="J126" s="40">
        <v>0</v>
      </c>
      <c r="K126" s="41">
        <f t="shared" si="25"/>
        <v>1106907.16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561281.87</v>
      </c>
      <c r="I127" s="40">
        <v>0</v>
      </c>
      <c r="J127" s="40">
        <v>0</v>
      </c>
      <c r="K127" s="41">
        <f t="shared" si="25"/>
        <v>561281.87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965387.09</v>
      </c>
      <c r="I128" s="40">
        <v>0</v>
      </c>
      <c r="J128" s="40">
        <v>0</v>
      </c>
      <c r="K128" s="41">
        <f t="shared" si="25"/>
        <v>965387.09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561658.87</v>
      </c>
      <c r="J129" s="40">
        <v>0</v>
      </c>
      <c r="K129" s="41">
        <f t="shared" si="25"/>
        <v>561658.87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989693.98</v>
      </c>
      <c r="K130" s="44">
        <f t="shared" si="25"/>
        <v>989693.98</v>
      </c>
    </row>
    <row r="131" spans="1:11" ht="18.75" customHeight="1">
      <c r="A131" s="85" t="s">
        <v>134</v>
      </c>
      <c r="B131" s="85"/>
      <c r="C131" s="85"/>
      <c r="D131" s="85"/>
      <c r="E131" s="85"/>
      <c r="F131" s="85"/>
      <c r="G131" s="85"/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8">
    <mergeCell ref="A131:G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2016-10-18T17:59:35Z</dcterms:modified>
  <cp:category/>
  <cp:version/>
  <cp:contentType/>
  <cp:contentStatus/>
</cp:coreProperties>
</file>