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<sst xmlns="http://schemas.openxmlformats.org/spreadsheetml/2006/main" count="134" uniqueCount="134">
  <si>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</si>
  <si>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</si>
  <si>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</si>
  <si>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</si>
  <si>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</si>
  <si>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</si>
  <si>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</si>
  <si>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</si>
  <si>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</si>
  <si>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</si>
  <si>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</si>
  <si>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</si>
  <si>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</si>
  <si>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</si>
  <si>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</si>
  <si>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</si>
  <si>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</si>
  <si>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</si>
  <si>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</si>
  <si>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</si>
  <si>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</si>
  <si>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</si>
  <si>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</si>
  <si>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</si>
  <si>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</si>
  <si>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</si>
  <si>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</si>
  <si>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</si>
  <si>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</si>
  <si>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</si>
  <si>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</si>
  <si>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</si>
  <si>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</si>
  <si>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</si>
  <si>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</si>
  <si>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</si>
  <si>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</si>
  <si>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</si>
  <si>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</si>
  <si>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</si>
  <si>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</si>
  <si>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</si>
  <si>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</si>
  <si>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</si>
  <si>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</si>
  <si>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</si>
  <si>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</si>
  <si>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</si>
  <si>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</si>
  <si>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</si>
  <si>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</si>
  <si>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</si>
  <si>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</si>
  <si>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</si>
  <si>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</si>
  <si>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</si>
  <si>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</si>
  <si>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</si>
  <si>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</si>
  <si>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</si>
  <si>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</si>
  <si>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</si>
  <si>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</si>
  <si>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</si>
  <si>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</si>
  <si>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</si>
  <si>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</si>
  <si>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</si>
  <si>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</si>
  <si>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</si>
  <si>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</si>
  <si>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</si>
  <si>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</si>
  <si>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</si>
  <si>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</si>
  <si>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</si>
  <si>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</si>
  <si>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</si>
  <si>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</si>
  <si>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</si>
  <si>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</si>
  <si>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</si>
  <si>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</si>
  <si>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</si>
  <si>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</si>
  <si>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</si>
  <si>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</si>
  <si>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</si>
  <si>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</si>
  <si>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</si>
  <si>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</si>
  <si>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</si>
  <si>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</si>
  <si>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</si>
  <si>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</si>
  <si>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</si>
  <si>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</si>
  <si>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</si>
  <si>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</si>
  <si>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</si>
  <si>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</si>
  <si>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</si>
  <si>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</si>
  <si>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</si>
  <si>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</si>
  <si>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</si>
  <si>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</si>
  <si>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</si>
  <si>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</si>
  <si>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</si>
  <si>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</si>
  <si>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</si>
  <si>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</si>
  <si>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</si>
  <si>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</si>
  <si>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</si>
  <si>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</si>
  <si>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</si>
  <si>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</si>
  <si>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</si>
  <si>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</si>
  <si>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</si>
  <si>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</si>
  <si>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</si>
  <si>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</si>
  <si>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</si>
  <si>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</si>
  <si>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</si>
  <si>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</si>
  <si>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</si>
  <si>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</si>
  <si>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</si>
  <si>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</si>
  <si>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05/10/16 - VENCIMENTO 18/10/16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</si>
</sst>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638271</v>
      </c>
      <c r="C7" s="9">
        <f t="shared" si="0"/>
        <v>809389</v>
      </c>
      <c r="D7" s="9">
        <f t="shared" si="0"/>
        <v>838738</v>
      </c>
      <c r="E7" s="9">
        <f t="shared" si="0"/>
        <v>562524</v>
      </c>
      <c r="F7" s="9">
        <f t="shared" si="0"/>
        <v>755788</v>
      </c>
      <c r="G7" s="9">
        <f t="shared" si="0"/>
        <v>1258681</v>
      </c>
      <c r="H7" s="9">
        <f t="shared" si="0"/>
        <v>594081</v>
      </c>
      <c r="I7" s="9">
        <f t="shared" si="0"/>
        <v>133787</v>
      </c>
      <c r="J7" s="9">
        <f t="shared" si="0"/>
        <v>351108</v>
      </c>
      <c r="K7" s="9">
        <f t="shared" si="0"/>
        <v>5942367</v>
      </c>
      <c r="L7" s="52"/>
    </row>
    <row r="8" spans="1:11" ht="17.25" customHeight="1">
      <c r="A8" s="10" t="s">
        <v>99</v>
      </c>
      <c r="B8" s="11">
        <f>B9+B12+B16</f>
        <v>304154</v>
      </c>
      <c r="C8" s="11">
        <f aca="true" t="shared" si="1" ref="C8:J8">C9+C12+C16</f>
        <v>393184</v>
      </c>
      <c r="D8" s="11">
        <f t="shared" si="1"/>
        <v>381337</v>
      </c>
      <c r="E8" s="11">
        <f t="shared" si="1"/>
        <v>274879</v>
      </c>
      <c r="F8" s="11">
        <f t="shared" si="1"/>
        <v>359625</v>
      </c>
      <c r="G8" s="11">
        <f t="shared" si="1"/>
        <v>607766</v>
      </c>
      <c r="H8" s="11">
        <f t="shared" si="1"/>
        <v>312004</v>
      </c>
      <c r="I8" s="11">
        <f t="shared" si="1"/>
        <v>58767</v>
      </c>
      <c r="J8" s="11">
        <f t="shared" si="1"/>
        <v>155587</v>
      </c>
      <c r="K8" s="11">
        <f>SUM(B8:J8)</f>
        <v>2847303</v>
      </c>
    </row>
    <row r="9" spans="1:11" ht="17.25" customHeight="1">
      <c r="A9" s="15" t="s">
        <v>17</v>
      </c>
      <c r="B9" s="13">
        <f>+B10+B11</f>
        <v>35507</v>
      </c>
      <c r="C9" s="13">
        <f aca="true" t="shared" si="2" ref="C9:J9">+C10+C11</f>
        <v>47162</v>
      </c>
      <c r="D9" s="13">
        <f t="shared" si="2"/>
        <v>40158</v>
      </c>
      <c r="E9" s="13">
        <f t="shared" si="2"/>
        <v>32368</v>
      </c>
      <c r="F9" s="13">
        <f t="shared" si="2"/>
        <v>36818</v>
      </c>
      <c r="G9" s="13">
        <f t="shared" si="2"/>
        <v>48047</v>
      </c>
      <c r="H9" s="13">
        <f t="shared" si="2"/>
        <v>45039</v>
      </c>
      <c r="I9" s="13">
        <f t="shared" si="2"/>
        <v>7837</v>
      </c>
      <c r="J9" s="13">
        <f t="shared" si="2"/>
        <v>15290</v>
      </c>
      <c r="K9" s="11">
        <f>SUM(B9:J9)</f>
        <v>308226</v>
      </c>
    </row>
    <row r="10" spans="1:11" ht="17.25" customHeight="1">
      <c r="A10" s="29" t="s">
        <v>18</v>
      </c>
      <c r="B10" s="13">
        <v>35507</v>
      </c>
      <c r="C10" s="13">
        <v>47162</v>
      </c>
      <c r="D10" s="13">
        <v>40158</v>
      </c>
      <c r="E10" s="13">
        <v>32368</v>
      </c>
      <c r="F10" s="13">
        <v>36818</v>
      </c>
      <c r="G10" s="13">
        <v>48047</v>
      </c>
      <c r="H10" s="13">
        <v>45039</v>
      </c>
      <c r="I10" s="13">
        <v>7837</v>
      </c>
      <c r="J10" s="13">
        <v>15290</v>
      </c>
      <c r="K10" s="11">
        <f>SUM(B10:J10)</f>
        <v>308226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225568</v>
      </c>
      <c r="C12" s="17">
        <f t="shared" si="3"/>
        <v>293394</v>
      </c>
      <c r="D12" s="17">
        <f t="shared" si="3"/>
        <v>288520</v>
      </c>
      <c r="E12" s="17">
        <f t="shared" si="3"/>
        <v>205032</v>
      </c>
      <c r="F12" s="17">
        <f t="shared" si="3"/>
        <v>265282</v>
      </c>
      <c r="G12" s="17">
        <f t="shared" si="3"/>
        <v>456951</v>
      </c>
      <c r="H12" s="17">
        <f t="shared" si="3"/>
        <v>227467</v>
      </c>
      <c r="I12" s="17">
        <f t="shared" si="3"/>
        <v>42177</v>
      </c>
      <c r="J12" s="17">
        <f t="shared" si="3"/>
        <v>118153</v>
      </c>
      <c r="K12" s="11">
        <f aca="true" t="shared" si="4" ref="K12:K27">SUM(B12:J12)</f>
        <v>2122544</v>
      </c>
    </row>
    <row r="13" spans="1:13" ht="17.25" customHeight="1">
      <c r="A13" s="14" t="s">
        <v>20</v>
      </c>
      <c r="B13" s="13">
        <v>104082</v>
      </c>
      <c r="C13" s="13">
        <v>145283</v>
      </c>
      <c r="D13" s="13">
        <v>147398</v>
      </c>
      <c r="E13" s="13">
        <v>101647</v>
      </c>
      <c r="F13" s="13">
        <v>129745</v>
      </c>
      <c r="G13" s="13">
        <v>209842</v>
      </c>
      <c r="H13" s="13">
        <v>100549</v>
      </c>
      <c r="I13" s="13">
        <v>22759</v>
      </c>
      <c r="J13" s="13">
        <v>59931</v>
      </c>
      <c r="K13" s="11">
        <f t="shared" si="4"/>
        <v>1021236</v>
      </c>
      <c r="L13" s="52"/>
      <c r="M13" s="53"/>
    </row>
    <row r="14" spans="1:12" ht="17.25" customHeight="1">
      <c r="A14" s="14" t="s">
        <v>21</v>
      </c>
      <c r="B14" s="13">
        <v>110683</v>
      </c>
      <c r="C14" s="13">
        <v>131633</v>
      </c>
      <c r="D14" s="13">
        <v>129467</v>
      </c>
      <c r="E14" s="13">
        <v>93267</v>
      </c>
      <c r="F14" s="13">
        <v>125006</v>
      </c>
      <c r="G14" s="13">
        <v>230022</v>
      </c>
      <c r="H14" s="13">
        <v>108440</v>
      </c>
      <c r="I14" s="13">
        <v>16444</v>
      </c>
      <c r="J14" s="13">
        <v>54296</v>
      </c>
      <c r="K14" s="11">
        <f t="shared" si="4"/>
        <v>999258</v>
      </c>
      <c r="L14" s="52"/>
    </row>
    <row r="15" spans="1:11" ht="17.25" customHeight="1">
      <c r="A15" s="14" t="s">
        <v>22</v>
      </c>
      <c r="B15" s="13">
        <v>10803</v>
      </c>
      <c r="C15" s="13">
        <v>16478</v>
      </c>
      <c r="D15" s="13">
        <v>11655</v>
      </c>
      <c r="E15" s="13">
        <v>10118</v>
      </c>
      <c r="F15" s="13">
        <v>10531</v>
      </c>
      <c r="G15" s="13">
        <v>17087</v>
      </c>
      <c r="H15" s="13">
        <v>18478</v>
      </c>
      <c r="I15" s="13">
        <v>2974</v>
      </c>
      <c r="J15" s="13">
        <v>3926</v>
      </c>
      <c r="K15" s="11">
        <f t="shared" si="4"/>
        <v>102050</v>
      </c>
    </row>
    <row r="16" spans="1:11" ht="17.25" customHeight="1">
      <c r="A16" s="15" t="s">
        <v>95</v>
      </c>
      <c r="B16" s="13">
        <f>B17+B18+B19</f>
        <v>43079</v>
      </c>
      <c r="C16" s="13">
        <f aca="true" t="shared" si="5" ref="C16:J16">C17+C18+C19</f>
        <v>52628</v>
      </c>
      <c r="D16" s="13">
        <f t="shared" si="5"/>
        <v>52659</v>
      </c>
      <c r="E16" s="13">
        <f t="shared" si="5"/>
        <v>37479</v>
      </c>
      <c r="F16" s="13">
        <f t="shared" si="5"/>
        <v>57525</v>
      </c>
      <c r="G16" s="13">
        <f t="shared" si="5"/>
        <v>102768</v>
      </c>
      <c r="H16" s="13">
        <f t="shared" si="5"/>
        <v>39498</v>
      </c>
      <c r="I16" s="13">
        <f t="shared" si="5"/>
        <v>8753</v>
      </c>
      <c r="J16" s="13">
        <f t="shared" si="5"/>
        <v>22144</v>
      </c>
      <c r="K16" s="11">
        <f t="shared" si="4"/>
        <v>416533</v>
      </c>
    </row>
    <row r="17" spans="1:11" ht="17.25" customHeight="1">
      <c r="A17" s="14" t="s">
        <v>96</v>
      </c>
      <c r="B17" s="13">
        <v>24357</v>
      </c>
      <c r="C17" s="13">
        <v>32318</v>
      </c>
      <c r="D17" s="13">
        <v>30665</v>
      </c>
      <c r="E17" s="13">
        <v>21585</v>
      </c>
      <c r="F17" s="13">
        <v>33705</v>
      </c>
      <c r="G17" s="13">
        <v>57499</v>
      </c>
      <c r="H17" s="13">
        <v>23773</v>
      </c>
      <c r="I17" s="13">
        <v>5378</v>
      </c>
      <c r="J17" s="13">
        <v>12722</v>
      </c>
      <c r="K17" s="11">
        <f t="shared" si="4"/>
        <v>242002</v>
      </c>
    </row>
    <row r="18" spans="1:11" ht="17.25" customHeight="1">
      <c r="A18" s="14" t="s">
        <v>97</v>
      </c>
      <c r="B18" s="13">
        <v>16279</v>
      </c>
      <c r="C18" s="13">
        <v>16857</v>
      </c>
      <c r="D18" s="13">
        <v>19870</v>
      </c>
      <c r="E18" s="13">
        <v>13921</v>
      </c>
      <c r="F18" s="13">
        <v>21571</v>
      </c>
      <c r="G18" s="13">
        <v>41472</v>
      </c>
      <c r="H18" s="13">
        <v>12213</v>
      </c>
      <c r="I18" s="13">
        <v>2820</v>
      </c>
      <c r="J18" s="13">
        <v>8581</v>
      </c>
      <c r="K18" s="11">
        <f t="shared" si="4"/>
        <v>153584</v>
      </c>
    </row>
    <row r="19" spans="1:11" ht="17.25" customHeight="1">
      <c r="A19" s="14" t="s">
        <v>98</v>
      </c>
      <c r="B19" s="13">
        <v>2443</v>
      </c>
      <c r="C19" s="13">
        <v>3453</v>
      </c>
      <c r="D19" s="13">
        <v>2124</v>
      </c>
      <c r="E19" s="13">
        <v>1973</v>
      </c>
      <c r="F19" s="13">
        <v>2249</v>
      </c>
      <c r="G19" s="13">
        <v>3797</v>
      </c>
      <c r="H19" s="13">
        <v>3512</v>
      </c>
      <c r="I19" s="13">
        <v>555</v>
      </c>
      <c r="J19" s="13">
        <v>841</v>
      </c>
      <c r="K19" s="11">
        <f t="shared" si="4"/>
        <v>20947</v>
      </c>
    </row>
    <row r="20" spans="1:11" ht="17.25" customHeight="1">
      <c r="A20" s="16" t="s">
        <v>23</v>
      </c>
      <c r="B20" s="11">
        <f>+B21+B22+B23</f>
        <v>160779</v>
      </c>
      <c r="C20" s="11">
        <f aca="true" t="shared" si="6" ref="C20:J20">+C21+C22+C23</f>
        <v>180275</v>
      </c>
      <c r="D20" s="11">
        <f t="shared" si="6"/>
        <v>205058</v>
      </c>
      <c r="E20" s="11">
        <f t="shared" si="6"/>
        <v>130358</v>
      </c>
      <c r="F20" s="11">
        <f t="shared" si="6"/>
        <v>203299</v>
      </c>
      <c r="G20" s="11">
        <f t="shared" si="6"/>
        <v>375297</v>
      </c>
      <c r="H20" s="11">
        <f t="shared" si="6"/>
        <v>138639</v>
      </c>
      <c r="I20" s="11">
        <f t="shared" si="6"/>
        <v>32848</v>
      </c>
      <c r="J20" s="11">
        <f t="shared" si="6"/>
        <v>80312</v>
      </c>
      <c r="K20" s="11">
        <f t="shared" si="4"/>
        <v>1506865</v>
      </c>
    </row>
    <row r="21" spans="1:12" ht="17.25" customHeight="1">
      <c r="A21" s="12" t="s">
        <v>24</v>
      </c>
      <c r="B21" s="13">
        <v>82623</v>
      </c>
      <c r="C21" s="13">
        <v>102192</v>
      </c>
      <c r="D21" s="13">
        <v>116896</v>
      </c>
      <c r="E21" s="13">
        <v>73354</v>
      </c>
      <c r="F21" s="13">
        <v>112109</v>
      </c>
      <c r="G21" s="13">
        <v>190025</v>
      </c>
      <c r="H21" s="13">
        <v>74731</v>
      </c>
      <c r="I21" s="13">
        <v>19815</v>
      </c>
      <c r="J21" s="13">
        <v>44598</v>
      </c>
      <c r="K21" s="11">
        <f t="shared" si="4"/>
        <v>816343</v>
      </c>
      <c r="L21" s="52"/>
    </row>
    <row r="22" spans="1:12" ht="17.25" customHeight="1">
      <c r="A22" s="12" t="s">
        <v>25</v>
      </c>
      <c r="B22" s="13">
        <v>73239</v>
      </c>
      <c r="C22" s="13">
        <v>72052</v>
      </c>
      <c r="D22" s="13">
        <v>83093</v>
      </c>
      <c r="E22" s="13">
        <v>53398</v>
      </c>
      <c r="F22" s="13">
        <v>86688</v>
      </c>
      <c r="G22" s="13">
        <v>177025</v>
      </c>
      <c r="H22" s="13">
        <v>57766</v>
      </c>
      <c r="I22" s="13">
        <v>11894</v>
      </c>
      <c r="J22" s="13">
        <v>33992</v>
      </c>
      <c r="K22" s="11">
        <f t="shared" si="4"/>
        <v>649147</v>
      </c>
      <c r="L22" s="52"/>
    </row>
    <row r="23" spans="1:11" ht="17.25" customHeight="1">
      <c r="A23" s="12" t="s">
        <v>26</v>
      </c>
      <c r="B23" s="13">
        <v>4917</v>
      </c>
      <c r="C23" s="13">
        <v>6031</v>
      </c>
      <c r="D23" s="13">
        <v>5069</v>
      </c>
      <c r="E23" s="13">
        <v>3606</v>
      </c>
      <c r="F23" s="13">
        <v>4502</v>
      </c>
      <c r="G23" s="13">
        <v>8247</v>
      </c>
      <c r="H23" s="13">
        <v>6142</v>
      </c>
      <c r="I23" s="13">
        <v>1139</v>
      </c>
      <c r="J23" s="13">
        <v>1722</v>
      </c>
      <c r="K23" s="11">
        <f t="shared" si="4"/>
        <v>41375</v>
      </c>
    </row>
    <row r="24" spans="1:11" ht="17.25" customHeight="1">
      <c r="A24" s="16" t="s">
        <v>27</v>
      </c>
      <c r="B24" s="13">
        <f>+B25+B26</f>
        <v>173338</v>
      </c>
      <c r="C24" s="13">
        <f aca="true" t="shared" si="7" ref="C24:J24">+C25+C26</f>
        <v>235930</v>
      </c>
      <c r="D24" s="13">
        <f t="shared" si="7"/>
        <v>252343</v>
      </c>
      <c r="E24" s="13">
        <f t="shared" si="7"/>
        <v>157287</v>
      </c>
      <c r="F24" s="13">
        <f t="shared" si="7"/>
        <v>192864</v>
      </c>
      <c r="G24" s="13">
        <f t="shared" si="7"/>
        <v>275618</v>
      </c>
      <c r="H24" s="13">
        <f t="shared" si="7"/>
        <v>134216</v>
      </c>
      <c r="I24" s="13">
        <f t="shared" si="7"/>
        <v>42172</v>
      </c>
      <c r="J24" s="13">
        <f t="shared" si="7"/>
        <v>115209</v>
      </c>
      <c r="K24" s="11">
        <f t="shared" si="4"/>
        <v>1578977</v>
      </c>
    </row>
    <row r="25" spans="1:12" ht="17.25" customHeight="1">
      <c r="A25" s="12" t="s">
        <v>131</v>
      </c>
      <c r="B25" s="13">
        <v>73517</v>
      </c>
      <c r="C25" s="13">
        <v>109711</v>
      </c>
      <c r="D25" s="13">
        <v>124988</v>
      </c>
      <c r="E25" s="13">
        <v>75554</v>
      </c>
      <c r="F25" s="13">
        <v>88506</v>
      </c>
      <c r="G25" s="13">
        <v>117465</v>
      </c>
      <c r="H25" s="13">
        <v>58165</v>
      </c>
      <c r="I25" s="13">
        <v>23323</v>
      </c>
      <c r="J25" s="13">
        <v>54725</v>
      </c>
      <c r="K25" s="11">
        <f t="shared" si="4"/>
        <v>725954</v>
      </c>
      <c r="L25" s="52"/>
    </row>
    <row r="26" spans="1:12" ht="17.25" customHeight="1">
      <c r="A26" s="12" t="s">
        <v>132</v>
      </c>
      <c r="B26" s="13">
        <v>99821</v>
      </c>
      <c r="C26" s="13">
        <v>126219</v>
      </c>
      <c r="D26" s="13">
        <v>127355</v>
      </c>
      <c r="E26" s="13">
        <v>81733</v>
      </c>
      <c r="F26" s="13">
        <v>104358</v>
      </c>
      <c r="G26" s="13">
        <v>158153</v>
      </c>
      <c r="H26" s="13">
        <v>76051</v>
      </c>
      <c r="I26" s="13">
        <v>18849</v>
      </c>
      <c r="J26" s="13">
        <v>60484</v>
      </c>
      <c r="K26" s="11">
        <f t="shared" si="4"/>
        <v>853023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9222</v>
      </c>
      <c r="I27" s="11">
        <v>0</v>
      </c>
      <c r="J27" s="11">
        <v>0</v>
      </c>
      <c r="K27" s="11">
        <f t="shared" si="4"/>
        <v>9222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5089.12</v>
      </c>
      <c r="I35" s="19">
        <v>0</v>
      </c>
      <c r="J35" s="19">
        <v>0</v>
      </c>
      <c r="K35" s="23">
        <f>SUM(B35:J35)</f>
        <v>5089.12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1793309.47</v>
      </c>
      <c r="C47" s="22">
        <f aca="true" t="shared" si="12" ref="C47:H47">+C48+C57</f>
        <v>2541600.54</v>
      </c>
      <c r="D47" s="22">
        <f t="shared" si="12"/>
        <v>2963272.5</v>
      </c>
      <c r="E47" s="22">
        <f t="shared" si="12"/>
        <v>1697824.3999999997</v>
      </c>
      <c r="F47" s="22">
        <f t="shared" si="12"/>
        <v>2251759.9299999997</v>
      </c>
      <c r="G47" s="22">
        <f t="shared" si="12"/>
        <v>3160698.62</v>
      </c>
      <c r="H47" s="22">
        <f t="shared" si="12"/>
        <v>1719510.86</v>
      </c>
      <c r="I47" s="22">
        <f>+I48+I57</f>
        <v>676863.99</v>
      </c>
      <c r="J47" s="22">
        <f>+J48+J57</f>
        <v>1068754.33</v>
      </c>
      <c r="K47" s="22">
        <f>SUM(B47:J47)</f>
        <v>17873594.64</v>
      </c>
    </row>
    <row r="48" spans="1:11" ht="17.25" customHeight="1">
      <c r="A48" s="16" t="s">
        <v>113</v>
      </c>
      <c r="B48" s="23">
        <f>SUM(B49:B56)</f>
        <v>1774400.13</v>
      </c>
      <c r="C48" s="23">
        <f aca="true" t="shared" si="13" ref="C48:J48">SUM(C49:C56)</f>
        <v>2517788.7</v>
      </c>
      <c r="D48" s="23">
        <f t="shared" si="13"/>
        <v>2937439.57</v>
      </c>
      <c r="E48" s="23">
        <f t="shared" si="13"/>
        <v>1675108.9699999997</v>
      </c>
      <c r="F48" s="23">
        <f t="shared" si="13"/>
        <v>2227978.4499999997</v>
      </c>
      <c r="G48" s="23">
        <f t="shared" si="13"/>
        <v>3130972.85</v>
      </c>
      <c r="H48" s="23">
        <f t="shared" si="13"/>
        <v>1699261.6500000001</v>
      </c>
      <c r="I48" s="23">
        <f t="shared" si="13"/>
        <v>676863.99</v>
      </c>
      <c r="J48" s="23">
        <f t="shared" si="13"/>
        <v>1054733.49</v>
      </c>
      <c r="K48" s="23">
        <f aca="true" t="shared" si="14" ref="K48:K57">SUM(B48:J48)</f>
        <v>17694547.8</v>
      </c>
    </row>
    <row r="49" spans="1:11" ht="17.25" customHeight="1">
      <c r="A49" s="34" t="s">
        <v>44</v>
      </c>
      <c r="B49" s="23">
        <f aca="true" t="shared" si="15" ref="B49:H49">ROUND(B30*B7,2)</f>
        <v>1773372.15</v>
      </c>
      <c r="C49" s="23">
        <f t="shared" si="15"/>
        <v>2510400.92</v>
      </c>
      <c r="D49" s="23">
        <f t="shared" si="15"/>
        <v>2935247.5</v>
      </c>
      <c r="E49" s="23">
        <f t="shared" si="15"/>
        <v>1674240.18</v>
      </c>
      <c r="F49" s="23">
        <f t="shared" si="15"/>
        <v>2226249.13</v>
      </c>
      <c r="G49" s="23">
        <f t="shared" si="15"/>
        <v>3128451.63</v>
      </c>
      <c r="H49" s="23">
        <f t="shared" si="15"/>
        <v>1693190.26</v>
      </c>
      <c r="I49" s="23">
        <f>ROUND(I30*I7,2)</f>
        <v>675798.27</v>
      </c>
      <c r="J49" s="23">
        <f>ROUND(J30*J7,2)</f>
        <v>1052516.45</v>
      </c>
      <c r="K49" s="23">
        <f t="shared" si="14"/>
        <v>17669466.49</v>
      </c>
    </row>
    <row r="50" spans="1:11" ht="17.25" customHeight="1">
      <c r="A50" s="34" t="s">
        <v>45</v>
      </c>
      <c r="B50" s="19">
        <v>0</v>
      </c>
      <c r="C50" s="23">
        <f>ROUND(C31*C7,2)</f>
        <v>5580.07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5580.07</v>
      </c>
    </row>
    <row r="51" spans="1:11" ht="17.25" customHeight="1">
      <c r="A51" s="66" t="s">
        <v>106</v>
      </c>
      <c r="B51" s="67">
        <f aca="true" t="shared" si="16" ref="B51:H51">ROUND(B32*B7,2)</f>
        <v>-3063.7</v>
      </c>
      <c r="C51" s="67">
        <f t="shared" si="16"/>
        <v>-3966.01</v>
      </c>
      <c r="D51" s="67">
        <f t="shared" si="16"/>
        <v>-4193.69</v>
      </c>
      <c r="E51" s="67">
        <f t="shared" si="16"/>
        <v>-2576.61</v>
      </c>
      <c r="F51" s="67">
        <f t="shared" si="16"/>
        <v>-3552.2</v>
      </c>
      <c r="G51" s="67">
        <f t="shared" si="16"/>
        <v>-4908.86</v>
      </c>
      <c r="H51" s="67">
        <f t="shared" si="16"/>
        <v>-2732.77</v>
      </c>
      <c r="I51" s="19">
        <v>0</v>
      </c>
      <c r="J51" s="19">
        <v>0</v>
      </c>
      <c r="K51" s="67">
        <f>SUM(B51:J51)</f>
        <v>-24993.84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5089.12</v>
      </c>
      <c r="I53" s="31">
        <f>+I35</f>
        <v>0</v>
      </c>
      <c r="J53" s="31">
        <f>+J35</f>
        <v>0</v>
      </c>
      <c r="K53" s="23">
        <f t="shared" si="14"/>
        <v>5089.12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-366072.61</v>
      </c>
      <c r="C61" s="35">
        <f t="shared" si="17"/>
        <v>-203593.57</v>
      </c>
      <c r="D61" s="35">
        <f t="shared" si="17"/>
        <v>-235724.53</v>
      </c>
      <c r="E61" s="35">
        <f t="shared" si="17"/>
        <v>-390581.01</v>
      </c>
      <c r="F61" s="35">
        <f t="shared" si="17"/>
        <v>-402842.44000000006</v>
      </c>
      <c r="G61" s="35">
        <f t="shared" si="17"/>
        <v>-375748.85</v>
      </c>
      <c r="H61" s="35">
        <f t="shared" si="17"/>
        <v>-186183.2</v>
      </c>
      <c r="I61" s="35">
        <f t="shared" si="17"/>
        <v>-97341.58000000002</v>
      </c>
      <c r="J61" s="35">
        <f t="shared" si="17"/>
        <v>-68998.5</v>
      </c>
      <c r="K61" s="35">
        <f>SUM(B61:J61)</f>
        <v>-2327086.2900000005</v>
      </c>
    </row>
    <row r="62" spans="1:11" ht="18.75" customHeight="1">
      <c r="A62" s="16" t="s">
        <v>75</v>
      </c>
      <c r="B62" s="35">
        <f aca="true" t="shared" si="18" ref="B62:J62">B63+B64+B65+B66+B67+B68</f>
        <v>-350836.11</v>
      </c>
      <c r="C62" s="35">
        <f t="shared" si="18"/>
        <v>-181398.65</v>
      </c>
      <c r="D62" s="35">
        <f t="shared" si="18"/>
        <v>-213741.25</v>
      </c>
      <c r="E62" s="35">
        <f t="shared" si="18"/>
        <v>-375918.01</v>
      </c>
      <c r="F62" s="35">
        <f t="shared" si="18"/>
        <v>-382311.79000000004</v>
      </c>
      <c r="G62" s="35">
        <f t="shared" si="18"/>
        <v>-345037.32</v>
      </c>
      <c r="H62" s="35">
        <f t="shared" si="18"/>
        <v>-171148.2</v>
      </c>
      <c r="I62" s="35">
        <f t="shared" si="18"/>
        <v>-29780.6</v>
      </c>
      <c r="J62" s="35">
        <f t="shared" si="18"/>
        <v>-58102</v>
      </c>
      <c r="K62" s="35">
        <f aca="true" t="shared" si="19" ref="K62:K91">SUM(B62:J62)</f>
        <v>-2108273.93</v>
      </c>
    </row>
    <row r="63" spans="1:11" ht="18.75" customHeight="1">
      <c r="A63" s="12" t="s">
        <v>76</v>
      </c>
      <c r="B63" s="35">
        <f>-ROUND(B9*$D$3,2)</f>
        <v>-134926.6</v>
      </c>
      <c r="C63" s="35">
        <f aca="true" t="shared" si="20" ref="C63:J63">-ROUND(C9*$D$3,2)</f>
        <v>-179215.6</v>
      </c>
      <c r="D63" s="35">
        <f t="shared" si="20"/>
        <v>-152600.4</v>
      </c>
      <c r="E63" s="35">
        <f t="shared" si="20"/>
        <v>-122998.4</v>
      </c>
      <c r="F63" s="35">
        <f t="shared" si="20"/>
        <v>-139908.4</v>
      </c>
      <c r="G63" s="35">
        <f t="shared" si="20"/>
        <v>-182578.6</v>
      </c>
      <c r="H63" s="35">
        <f t="shared" si="20"/>
        <v>-171148.2</v>
      </c>
      <c r="I63" s="35">
        <f t="shared" si="20"/>
        <v>-29780.6</v>
      </c>
      <c r="J63" s="35">
        <f t="shared" si="20"/>
        <v>-58102</v>
      </c>
      <c r="K63" s="35">
        <f t="shared" si="19"/>
        <v>-1171258.8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-3401</v>
      </c>
      <c r="C65" s="35">
        <v>0</v>
      </c>
      <c r="D65" s="35">
        <v>-665</v>
      </c>
      <c r="E65" s="35">
        <v>-3321.2</v>
      </c>
      <c r="F65" s="35">
        <v>-1565.6</v>
      </c>
      <c r="G65" s="35">
        <v>-1558</v>
      </c>
      <c r="H65" s="19">
        <v>0</v>
      </c>
      <c r="I65" s="19">
        <v>0</v>
      </c>
      <c r="J65" s="19">
        <v>0</v>
      </c>
      <c r="K65" s="35">
        <f t="shared" si="19"/>
        <v>-10510.8</v>
      </c>
    </row>
    <row r="66" spans="1:11" ht="18.75" customHeight="1">
      <c r="A66" s="12" t="s">
        <v>107</v>
      </c>
      <c r="B66" s="35">
        <v>-2192.6</v>
      </c>
      <c r="C66" s="35">
        <v>-345.8</v>
      </c>
      <c r="D66" s="35">
        <v>-904.4</v>
      </c>
      <c r="E66" s="35">
        <v>-1250.2</v>
      </c>
      <c r="F66" s="35">
        <v>-266</v>
      </c>
      <c r="G66" s="35">
        <v>-824.6</v>
      </c>
      <c r="H66" s="19">
        <v>0</v>
      </c>
      <c r="I66" s="19">
        <v>0</v>
      </c>
      <c r="J66" s="19">
        <v>0</v>
      </c>
      <c r="K66" s="35">
        <f t="shared" si="19"/>
        <v>-5783.6</v>
      </c>
    </row>
    <row r="67" spans="1:11" ht="18.75" customHeight="1">
      <c r="A67" s="12" t="s">
        <v>53</v>
      </c>
      <c r="B67" s="35">
        <v>-210270.91</v>
      </c>
      <c r="C67" s="35">
        <v>-1792.25</v>
      </c>
      <c r="D67" s="35">
        <v>-59571.45</v>
      </c>
      <c r="E67" s="35">
        <v>-248258.21</v>
      </c>
      <c r="F67" s="35">
        <v>-240571.79</v>
      </c>
      <c r="G67" s="35">
        <v>-160076.12</v>
      </c>
      <c r="H67" s="19">
        <v>0</v>
      </c>
      <c r="I67" s="19">
        <v>0</v>
      </c>
      <c r="J67" s="19">
        <v>0</v>
      </c>
      <c r="K67" s="35">
        <f t="shared" si="19"/>
        <v>-920540.73</v>
      </c>
    </row>
    <row r="68" spans="1:11" ht="18.75" customHeight="1">
      <c r="A68" s="12" t="s">
        <v>54</v>
      </c>
      <c r="B68" s="35">
        <v>-45</v>
      </c>
      <c r="C68" s="19">
        <v>-45</v>
      </c>
      <c r="D68" s="35">
        <v>0</v>
      </c>
      <c r="E68" s="35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-180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-21983.28</v>
      </c>
      <c r="E69" s="67">
        <f t="shared" si="21"/>
        <v>-14663</v>
      </c>
      <c r="F69" s="67">
        <f t="shared" si="21"/>
        <v>-20530.65</v>
      </c>
      <c r="G69" s="67">
        <f t="shared" si="21"/>
        <v>-30711.53</v>
      </c>
      <c r="H69" s="67">
        <f t="shared" si="21"/>
        <v>-15035</v>
      </c>
      <c r="I69" s="67">
        <f t="shared" si="21"/>
        <v>-67560.98000000001</v>
      </c>
      <c r="J69" s="67">
        <f t="shared" si="21"/>
        <v>-10896.5</v>
      </c>
      <c r="K69" s="67">
        <f t="shared" si="19"/>
        <v>-218812.36000000002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1427236.86</v>
      </c>
      <c r="C104" s="24">
        <f t="shared" si="22"/>
        <v>2338006.97</v>
      </c>
      <c r="D104" s="24">
        <f t="shared" si="22"/>
        <v>2727547.97</v>
      </c>
      <c r="E104" s="24">
        <f t="shared" si="22"/>
        <v>1307243.3899999997</v>
      </c>
      <c r="F104" s="24">
        <f t="shared" si="22"/>
        <v>1848917.4899999998</v>
      </c>
      <c r="G104" s="24">
        <f t="shared" si="22"/>
        <v>2784949.7700000005</v>
      </c>
      <c r="H104" s="24">
        <f t="shared" si="22"/>
        <v>1533327.6600000001</v>
      </c>
      <c r="I104" s="24">
        <f>+I105+I106</f>
        <v>579522.41</v>
      </c>
      <c r="J104" s="24">
        <f>+J105+J106</f>
        <v>999755.83</v>
      </c>
      <c r="K104" s="48">
        <f>SUM(B104:J104)</f>
        <v>15546508.35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1408327.52</v>
      </c>
      <c r="C105" s="24">
        <f t="shared" si="23"/>
        <v>2314195.1300000004</v>
      </c>
      <c r="D105" s="24">
        <f t="shared" si="23"/>
        <v>2701715.04</v>
      </c>
      <c r="E105" s="24">
        <f t="shared" si="23"/>
        <v>1284527.9599999997</v>
      </c>
      <c r="F105" s="24">
        <f t="shared" si="23"/>
        <v>1825136.0099999998</v>
      </c>
      <c r="G105" s="24">
        <f t="shared" si="23"/>
        <v>2755224.0000000005</v>
      </c>
      <c r="H105" s="24">
        <f t="shared" si="23"/>
        <v>1513078.4500000002</v>
      </c>
      <c r="I105" s="24">
        <f t="shared" si="23"/>
        <v>579522.41</v>
      </c>
      <c r="J105" s="24">
        <f t="shared" si="23"/>
        <v>985734.99</v>
      </c>
      <c r="K105" s="48">
        <f>SUM(B105:J105)</f>
        <v>15367461.51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15546508.37</v>
      </c>
      <c r="L112" s="54"/>
    </row>
    <row r="113" spans="1:11" ht="18.75" customHeight="1">
      <c r="A113" s="26" t="s">
        <v>71</v>
      </c>
      <c r="B113" s="27">
        <v>189123.02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189123.02</v>
      </c>
    </row>
    <row r="114" spans="1:11" ht="18.75" customHeight="1">
      <c r="A114" s="26" t="s">
        <v>72</v>
      </c>
      <c r="B114" s="27">
        <v>1238113.83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1238113.83</v>
      </c>
    </row>
    <row r="115" spans="1:11" ht="18.75" customHeight="1">
      <c r="A115" s="26" t="s">
        <v>73</v>
      </c>
      <c r="B115" s="40">
        <v>0</v>
      </c>
      <c r="C115" s="27">
        <f>+C104</f>
        <v>2338006.97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2338006.97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2727547.97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2727547.97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1307243.3899999997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1307243.3899999997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392786.71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392786.71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733301.48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733301.48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81841.54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81841.54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640987.77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640987.77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831507.57</v>
      </c>
      <c r="H122" s="40">
        <v>0</v>
      </c>
      <c r="I122" s="40">
        <v>0</v>
      </c>
      <c r="J122" s="40">
        <v>0</v>
      </c>
      <c r="K122" s="41">
        <f t="shared" si="25"/>
        <v>831507.57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64421.74</v>
      </c>
      <c r="H123" s="40">
        <v>0</v>
      </c>
      <c r="I123" s="40">
        <v>0</v>
      </c>
      <c r="J123" s="40">
        <v>0</v>
      </c>
      <c r="K123" s="41">
        <f t="shared" si="25"/>
        <v>64421.74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414293.78</v>
      </c>
      <c r="H124" s="40">
        <v>0</v>
      </c>
      <c r="I124" s="40">
        <v>0</v>
      </c>
      <c r="J124" s="40">
        <v>0</v>
      </c>
      <c r="K124" s="41">
        <f t="shared" si="25"/>
        <v>414293.78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400462.5</v>
      </c>
      <c r="H125" s="40">
        <v>0</v>
      </c>
      <c r="I125" s="40">
        <v>0</v>
      </c>
      <c r="J125" s="40">
        <v>0</v>
      </c>
      <c r="K125" s="41">
        <f t="shared" si="25"/>
        <v>400462.5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1074264.19</v>
      </c>
      <c r="H126" s="40">
        <v>0</v>
      </c>
      <c r="I126" s="40">
        <v>0</v>
      </c>
      <c r="J126" s="40">
        <v>0</v>
      </c>
      <c r="K126" s="41">
        <f t="shared" si="25"/>
        <v>1074264.19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555156.29</v>
      </c>
      <c r="I127" s="40">
        <v>0</v>
      </c>
      <c r="J127" s="40">
        <v>0</v>
      </c>
      <c r="K127" s="41">
        <f t="shared" si="25"/>
        <v>555156.29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978171.37</v>
      </c>
      <c r="I128" s="40">
        <v>0</v>
      </c>
      <c r="J128" s="40">
        <v>0</v>
      </c>
      <c r="K128" s="41">
        <f t="shared" si="25"/>
        <v>978171.37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579522.41</v>
      </c>
      <c r="J129" s="40">
        <v>0</v>
      </c>
      <c r="K129" s="41">
        <f t="shared" si="25"/>
        <v>579522.41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999755.84</v>
      </c>
      <c r="K130" s="44">
        <f t="shared" si="25"/>
        <v>999755.84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2016-10-17T17:20:25Z</dcterms:modified>
  <cp:category/>
  <cp:version/>
  <cp:contentType/>
  <cp:contentStatus/>
</cp:coreProperties>
</file>