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<sst xmlns="http://schemas.openxmlformats.org/spreadsheetml/2006/main" count="134" uniqueCount="134">
  <si>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</si>
  <si>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</si>
  <si>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</si>
  <si>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</si>
  <si>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</si>
  <si>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</si>
  <si>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</si>
  <si>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</si>
  <si>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</si>
  <si>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</si>
  <si>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</si>
  <si>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</si>
  <si>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</si>
  <si>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</si>
  <si>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</si>
  <si>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</si>
  <si>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</si>
  <si>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</si>
  <si>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</si>
  <si>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</si>
  <si>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</si>
  <si>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</si>
  <si>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</si>
  <si>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</si>
  <si>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</si>
  <si>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</si>
  <si>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</si>
  <si>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</si>
  <si>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</si>
  <si>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</si>
  <si>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</si>
  <si>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</si>
  <si>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</si>
  <si>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</si>
  <si>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</si>
  <si>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</si>
  <si>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</si>
  <si>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</si>
  <si>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</si>
  <si>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</si>
  <si>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</si>
  <si>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</si>
  <si>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</si>
  <si>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</si>
  <si>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</si>
  <si>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</si>
  <si>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</si>
  <si>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</si>
  <si>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</si>
  <si>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</si>
  <si>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</si>
  <si>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</si>
  <si>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</si>
  <si>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</si>
  <si>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</si>
  <si>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</si>
  <si>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</si>
  <si>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</si>
  <si>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</si>
  <si>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</si>
  <si>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</si>
  <si>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</si>
  <si>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</si>
  <si>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</si>
  <si>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</si>
  <si>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</si>
  <si>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</si>
  <si>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</si>
  <si>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</si>
  <si>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</si>
  <si>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</si>
  <si>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</si>
  <si>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</si>
  <si>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</si>
  <si>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</si>
  <si>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</si>
  <si>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</si>
  <si>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</si>
  <si>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</si>
  <si>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</si>
  <si>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</si>
  <si>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</si>
  <si>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</si>
  <si>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</si>
  <si>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</si>
  <si>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</si>
  <si>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</si>
  <si>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</si>
  <si>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</si>
  <si>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</si>
  <si>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</si>
  <si>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</si>
  <si>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</si>
  <si>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</si>
  <si>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</si>
  <si>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</si>
  <si>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</si>
  <si>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</si>
  <si>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</si>
  <si>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</si>
  <si>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</si>
  <si>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</si>
  <si>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</si>
  <si>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</si>
  <si>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</si>
  <si>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</si>
  <si>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</si>
  <si>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</si>
  <si>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</si>
  <si>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</si>
  <si>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</si>
  <si>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</si>
  <si>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</si>
  <si>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</si>
  <si>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</si>
  <si>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</si>
  <si>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</si>
  <si>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</si>
  <si>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</si>
  <si>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</si>
  <si>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</si>
  <si>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</si>
  <si>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</si>
  <si>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</si>
  <si>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</si>
  <si>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</si>
  <si>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</si>
  <si>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</si>
  <si>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</si>
  <si>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</si>
  <si>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</si>
  <si>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</si>
  <si>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</si>
  <si>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04/10/16 - VENCIMENTO 17/10/16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</si>
</sst>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623671</v>
      </c>
      <c r="C7" s="9">
        <f t="shared" si="0"/>
        <v>790599</v>
      </c>
      <c r="D7" s="9">
        <f t="shared" si="0"/>
        <v>815566</v>
      </c>
      <c r="E7" s="9">
        <f t="shared" si="0"/>
        <v>548593</v>
      </c>
      <c r="F7" s="9">
        <f t="shared" si="0"/>
        <v>737209</v>
      </c>
      <c r="G7" s="9">
        <f t="shared" si="0"/>
        <v>1232401</v>
      </c>
      <c r="H7" s="9">
        <f t="shared" si="0"/>
        <v>581438</v>
      </c>
      <c r="I7" s="9">
        <f t="shared" si="0"/>
        <v>128913</v>
      </c>
      <c r="J7" s="9">
        <f t="shared" si="0"/>
        <v>337624</v>
      </c>
      <c r="K7" s="9">
        <f t="shared" si="0"/>
        <v>5796014</v>
      </c>
      <c r="L7" s="52"/>
    </row>
    <row r="8" spans="1:11" ht="17.25" customHeight="1">
      <c r="A8" s="10" t="s">
        <v>99</v>
      </c>
      <c r="B8" s="11">
        <f>B9+B12+B16</f>
        <v>297305</v>
      </c>
      <c r="C8" s="11">
        <f aca="true" t="shared" si="1" ref="C8:J8">C9+C12+C16</f>
        <v>385696</v>
      </c>
      <c r="D8" s="11">
        <f t="shared" si="1"/>
        <v>372710</v>
      </c>
      <c r="E8" s="11">
        <f t="shared" si="1"/>
        <v>269388</v>
      </c>
      <c r="F8" s="11">
        <f t="shared" si="1"/>
        <v>354104</v>
      </c>
      <c r="G8" s="11">
        <f t="shared" si="1"/>
        <v>595634</v>
      </c>
      <c r="H8" s="11">
        <f t="shared" si="1"/>
        <v>305266</v>
      </c>
      <c r="I8" s="11">
        <f t="shared" si="1"/>
        <v>56391</v>
      </c>
      <c r="J8" s="11">
        <f t="shared" si="1"/>
        <v>150149</v>
      </c>
      <c r="K8" s="11">
        <f>SUM(B8:J8)</f>
        <v>2786643</v>
      </c>
    </row>
    <row r="9" spans="1:11" ht="17.25" customHeight="1">
      <c r="A9" s="15" t="s">
        <v>17</v>
      </c>
      <c r="B9" s="13">
        <f>+B10+B11</f>
        <v>35157</v>
      </c>
      <c r="C9" s="13">
        <f aca="true" t="shared" si="2" ref="C9:J9">+C10+C11</f>
        <v>47610</v>
      </c>
      <c r="D9" s="13">
        <f t="shared" si="2"/>
        <v>40104</v>
      </c>
      <c r="E9" s="13">
        <f t="shared" si="2"/>
        <v>31809</v>
      </c>
      <c r="F9" s="13">
        <f t="shared" si="2"/>
        <v>37376</v>
      </c>
      <c r="G9" s="13">
        <f t="shared" si="2"/>
        <v>48459</v>
      </c>
      <c r="H9" s="13">
        <f t="shared" si="2"/>
        <v>44870</v>
      </c>
      <c r="I9" s="13">
        <f t="shared" si="2"/>
        <v>7827</v>
      </c>
      <c r="J9" s="13">
        <f t="shared" si="2"/>
        <v>14803</v>
      </c>
      <c r="K9" s="11">
        <f>SUM(B9:J9)</f>
        <v>308015</v>
      </c>
    </row>
    <row r="10" spans="1:11" ht="17.25" customHeight="1">
      <c r="A10" s="29" t="s">
        <v>18</v>
      </c>
      <c r="B10" s="13">
        <v>35157</v>
      </c>
      <c r="C10" s="13">
        <v>47610</v>
      </c>
      <c r="D10" s="13">
        <v>40104</v>
      </c>
      <c r="E10" s="13">
        <v>31809</v>
      </c>
      <c r="F10" s="13">
        <v>37376</v>
      </c>
      <c r="G10" s="13">
        <v>48459</v>
      </c>
      <c r="H10" s="13">
        <v>44870</v>
      </c>
      <c r="I10" s="13">
        <v>7827</v>
      </c>
      <c r="J10" s="13">
        <v>14803</v>
      </c>
      <c r="K10" s="11">
        <f>SUM(B10:J10)</f>
        <v>308015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220346</v>
      </c>
      <c r="C12" s="17">
        <f t="shared" si="3"/>
        <v>287365</v>
      </c>
      <c r="D12" s="17">
        <f t="shared" si="3"/>
        <v>281459</v>
      </c>
      <c r="E12" s="17">
        <f t="shared" si="3"/>
        <v>201487</v>
      </c>
      <c r="F12" s="17">
        <f t="shared" si="3"/>
        <v>260982</v>
      </c>
      <c r="G12" s="17">
        <f t="shared" si="3"/>
        <v>447740</v>
      </c>
      <c r="H12" s="17">
        <f t="shared" si="3"/>
        <v>222030</v>
      </c>
      <c r="I12" s="17">
        <f t="shared" si="3"/>
        <v>40159</v>
      </c>
      <c r="J12" s="17">
        <f t="shared" si="3"/>
        <v>114136</v>
      </c>
      <c r="K12" s="11">
        <f aca="true" t="shared" si="4" ref="K12:K27">SUM(B12:J12)</f>
        <v>2075704</v>
      </c>
    </row>
    <row r="13" spans="1:13" ht="17.25" customHeight="1">
      <c r="A13" s="14" t="s">
        <v>20</v>
      </c>
      <c r="B13" s="13">
        <v>101502</v>
      </c>
      <c r="C13" s="13">
        <v>142084</v>
      </c>
      <c r="D13" s="13">
        <v>143623</v>
      </c>
      <c r="E13" s="13">
        <v>99776</v>
      </c>
      <c r="F13" s="13">
        <v>127615</v>
      </c>
      <c r="G13" s="13">
        <v>205803</v>
      </c>
      <c r="H13" s="13">
        <v>98444</v>
      </c>
      <c r="I13" s="13">
        <v>21888</v>
      </c>
      <c r="J13" s="13">
        <v>57777</v>
      </c>
      <c r="K13" s="11">
        <f t="shared" si="4"/>
        <v>998512</v>
      </c>
      <c r="L13" s="52"/>
      <c r="M13" s="53"/>
    </row>
    <row r="14" spans="1:12" ht="17.25" customHeight="1">
      <c r="A14" s="14" t="s">
        <v>21</v>
      </c>
      <c r="B14" s="13">
        <v>108277</v>
      </c>
      <c r="C14" s="13">
        <v>129385</v>
      </c>
      <c r="D14" s="13">
        <v>126457</v>
      </c>
      <c r="E14" s="13">
        <v>91789</v>
      </c>
      <c r="F14" s="13">
        <v>122986</v>
      </c>
      <c r="G14" s="13">
        <v>225753</v>
      </c>
      <c r="H14" s="13">
        <v>105630</v>
      </c>
      <c r="I14" s="13">
        <v>15451</v>
      </c>
      <c r="J14" s="13">
        <v>52632</v>
      </c>
      <c r="K14" s="11">
        <f t="shared" si="4"/>
        <v>978360</v>
      </c>
      <c r="L14" s="52"/>
    </row>
    <row r="15" spans="1:11" ht="17.25" customHeight="1">
      <c r="A15" s="14" t="s">
        <v>22</v>
      </c>
      <c r="B15" s="13">
        <v>10567</v>
      </c>
      <c r="C15" s="13">
        <v>15896</v>
      </c>
      <c r="D15" s="13">
        <v>11379</v>
      </c>
      <c r="E15" s="13">
        <v>9922</v>
      </c>
      <c r="F15" s="13">
        <v>10381</v>
      </c>
      <c r="G15" s="13">
        <v>16184</v>
      </c>
      <c r="H15" s="13">
        <v>17956</v>
      </c>
      <c r="I15" s="13">
        <v>2820</v>
      </c>
      <c r="J15" s="13">
        <v>3727</v>
      </c>
      <c r="K15" s="11">
        <f t="shared" si="4"/>
        <v>98832</v>
      </c>
    </row>
    <row r="16" spans="1:11" ht="17.25" customHeight="1">
      <c r="A16" s="15" t="s">
        <v>95</v>
      </c>
      <c r="B16" s="13">
        <f>B17+B18+B19</f>
        <v>41802</v>
      </c>
      <c r="C16" s="13">
        <f aca="true" t="shared" si="5" ref="C16:J16">C17+C18+C19</f>
        <v>50721</v>
      </c>
      <c r="D16" s="13">
        <f t="shared" si="5"/>
        <v>51147</v>
      </c>
      <c r="E16" s="13">
        <f t="shared" si="5"/>
        <v>36092</v>
      </c>
      <c r="F16" s="13">
        <f t="shared" si="5"/>
        <v>55746</v>
      </c>
      <c r="G16" s="13">
        <f t="shared" si="5"/>
        <v>99435</v>
      </c>
      <c r="H16" s="13">
        <f t="shared" si="5"/>
        <v>38366</v>
      </c>
      <c r="I16" s="13">
        <f t="shared" si="5"/>
        <v>8405</v>
      </c>
      <c r="J16" s="13">
        <f t="shared" si="5"/>
        <v>21210</v>
      </c>
      <c r="K16" s="11">
        <f t="shared" si="4"/>
        <v>402924</v>
      </c>
    </row>
    <row r="17" spans="1:11" ht="17.25" customHeight="1">
      <c r="A17" s="14" t="s">
        <v>96</v>
      </c>
      <c r="B17" s="13">
        <v>23729</v>
      </c>
      <c r="C17" s="13">
        <v>31418</v>
      </c>
      <c r="D17" s="13">
        <v>29874</v>
      </c>
      <c r="E17" s="13">
        <v>20931</v>
      </c>
      <c r="F17" s="13">
        <v>32644</v>
      </c>
      <c r="G17" s="13">
        <v>55655</v>
      </c>
      <c r="H17" s="13">
        <v>23284</v>
      </c>
      <c r="I17" s="13">
        <v>5173</v>
      </c>
      <c r="J17" s="13">
        <v>12113</v>
      </c>
      <c r="K17" s="11">
        <f t="shared" si="4"/>
        <v>234821</v>
      </c>
    </row>
    <row r="18" spans="1:11" ht="17.25" customHeight="1">
      <c r="A18" s="14" t="s">
        <v>97</v>
      </c>
      <c r="B18" s="13">
        <v>15702</v>
      </c>
      <c r="C18" s="13">
        <v>15981</v>
      </c>
      <c r="D18" s="13">
        <v>19244</v>
      </c>
      <c r="E18" s="13">
        <v>13294</v>
      </c>
      <c r="F18" s="13">
        <v>20906</v>
      </c>
      <c r="G18" s="13">
        <v>40205</v>
      </c>
      <c r="H18" s="13">
        <v>11698</v>
      </c>
      <c r="I18" s="13">
        <v>2727</v>
      </c>
      <c r="J18" s="13">
        <v>8311</v>
      </c>
      <c r="K18" s="11">
        <f t="shared" si="4"/>
        <v>148068</v>
      </c>
    </row>
    <row r="19" spans="1:11" ht="17.25" customHeight="1">
      <c r="A19" s="14" t="s">
        <v>98</v>
      </c>
      <c r="B19" s="13">
        <v>2371</v>
      </c>
      <c r="C19" s="13">
        <v>3322</v>
      </c>
      <c r="D19" s="13">
        <v>2029</v>
      </c>
      <c r="E19" s="13">
        <v>1867</v>
      </c>
      <c r="F19" s="13">
        <v>2196</v>
      </c>
      <c r="G19" s="13">
        <v>3575</v>
      </c>
      <c r="H19" s="13">
        <v>3384</v>
      </c>
      <c r="I19" s="13">
        <v>505</v>
      </c>
      <c r="J19" s="13">
        <v>786</v>
      </c>
      <c r="K19" s="11">
        <f t="shared" si="4"/>
        <v>20035</v>
      </c>
    </row>
    <row r="20" spans="1:11" ht="17.25" customHeight="1">
      <c r="A20" s="16" t="s">
        <v>23</v>
      </c>
      <c r="B20" s="11">
        <f>+B21+B22+B23</f>
        <v>157301</v>
      </c>
      <c r="C20" s="11">
        <f aca="true" t="shared" si="6" ref="C20:J20">+C21+C22+C23</f>
        <v>176271</v>
      </c>
      <c r="D20" s="11">
        <f t="shared" si="6"/>
        <v>199317</v>
      </c>
      <c r="E20" s="11">
        <f t="shared" si="6"/>
        <v>127659</v>
      </c>
      <c r="F20" s="11">
        <f t="shared" si="6"/>
        <v>197272</v>
      </c>
      <c r="G20" s="11">
        <f t="shared" si="6"/>
        <v>368055</v>
      </c>
      <c r="H20" s="11">
        <f t="shared" si="6"/>
        <v>136306</v>
      </c>
      <c r="I20" s="11">
        <f t="shared" si="6"/>
        <v>31911</v>
      </c>
      <c r="J20" s="11">
        <f t="shared" si="6"/>
        <v>77710</v>
      </c>
      <c r="K20" s="11">
        <f t="shared" si="4"/>
        <v>1471802</v>
      </c>
    </row>
    <row r="21" spans="1:12" ht="17.25" customHeight="1">
      <c r="A21" s="12" t="s">
        <v>24</v>
      </c>
      <c r="B21" s="13">
        <v>80830</v>
      </c>
      <c r="C21" s="13">
        <v>99578</v>
      </c>
      <c r="D21" s="13">
        <v>114384</v>
      </c>
      <c r="E21" s="13">
        <v>71635</v>
      </c>
      <c r="F21" s="13">
        <v>108061</v>
      </c>
      <c r="G21" s="13">
        <v>186491</v>
      </c>
      <c r="H21" s="13">
        <v>73562</v>
      </c>
      <c r="I21" s="13">
        <v>19368</v>
      </c>
      <c r="J21" s="13">
        <v>43077</v>
      </c>
      <c r="K21" s="11">
        <f t="shared" si="4"/>
        <v>796986</v>
      </c>
      <c r="L21" s="52"/>
    </row>
    <row r="22" spans="1:12" ht="17.25" customHeight="1">
      <c r="A22" s="12" t="s">
        <v>25</v>
      </c>
      <c r="B22" s="13">
        <v>71725</v>
      </c>
      <c r="C22" s="13">
        <v>70883</v>
      </c>
      <c r="D22" s="13">
        <v>80060</v>
      </c>
      <c r="E22" s="13">
        <v>52489</v>
      </c>
      <c r="F22" s="13">
        <v>84837</v>
      </c>
      <c r="G22" s="13">
        <v>173595</v>
      </c>
      <c r="H22" s="13">
        <v>56753</v>
      </c>
      <c r="I22" s="13">
        <v>11469</v>
      </c>
      <c r="J22" s="13">
        <v>32989</v>
      </c>
      <c r="K22" s="11">
        <f t="shared" si="4"/>
        <v>634800</v>
      </c>
      <c r="L22" s="52"/>
    </row>
    <row r="23" spans="1:11" ht="17.25" customHeight="1">
      <c r="A23" s="12" t="s">
        <v>26</v>
      </c>
      <c r="B23" s="13">
        <v>4746</v>
      </c>
      <c r="C23" s="13">
        <v>5810</v>
      </c>
      <c r="D23" s="13">
        <v>4873</v>
      </c>
      <c r="E23" s="13">
        <v>3535</v>
      </c>
      <c r="F23" s="13">
        <v>4374</v>
      </c>
      <c r="G23" s="13">
        <v>7969</v>
      </c>
      <c r="H23" s="13">
        <v>5991</v>
      </c>
      <c r="I23" s="13">
        <v>1074</v>
      </c>
      <c r="J23" s="13">
        <v>1644</v>
      </c>
      <c r="K23" s="11">
        <f t="shared" si="4"/>
        <v>40016</v>
      </c>
    </row>
    <row r="24" spans="1:11" ht="17.25" customHeight="1">
      <c r="A24" s="16" t="s">
        <v>27</v>
      </c>
      <c r="B24" s="13">
        <f>+B25+B26</f>
        <v>169065</v>
      </c>
      <c r="C24" s="13">
        <f aca="true" t="shared" si="7" ref="C24:J24">+C25+C26</f>
        <v>228632</v>
      </c>
      <c r="D24" s="13">
        <f t="shared" si="7"/>
        <v>243539</v>
      </c>
      <c r="E24" s="13">
        <f t="shared" si="7"/>
        <v>151546</v>
      </c>
      <c r="F24" s="13">
        <f t="shared" si="7"/>
        <v>185833</v>
      </c>
      <c r="G24" s="13">
        <f t="shared" si="7"/>
        <v>268712</v>
      </c>
      <c r="H24" s="13">
        <f t="shared" si="7"/>
        <v>130950</v>
      </c>
      <c r="I24" s="13">
        <f t="shared" si="7"/>
        <v>40611</v>
      </c>
      <c r="J24" s="13">
        <f t="shared" si="7"/>
        <v>109765</v>
      </c>
      <c r="K24" s="11">
        <f t="shared" si="4"/>
        <v>1528653</v>
      </c>
    </row>
    <row r="25" spans="1:12" ht="17.25" customHeight="1">
      <c r="A25" s="12" t="s">
        <v>131</v>
      </c>
      <c r="B25" s="13">
        <v>69597</v>
      </c>
      <c r="C25" s="13">
        <v>105469</v>
      </c>
      <c r="D25" s="13">
        <v>119119</v>
      </c>
      <c r="E25" s="13">
        <v>72296</v>
      </c>
      <c r="F25" s="13">
        <v>83965</v>
      </c>
      <c r="G25" s="13">
        <v>112311</v>
      </c>
      <c r="H25" s="13">
        <v>55990</v>
      </c>
      <c r="I25" s="13">
        <v>22444</v>
      </c>
      <c r="J25" s="13">
        <v>51044</v>
      </c>
      <c r="K25" s="11">
        <f t="shared" si="4"/>
        <v>692235</v>
      </c>
      <c r="L25" s="52"/>
    </row>
    <row r="26" spans="1:12" ht="17.25" customHeight="1">
      <c r="A26" s="12" t="s">
        <v>132</v>
      </c>
      <c r="B26" s="13">
        <v>99468</v>
      </c>
      <c r="C26" s="13">
        <v>123163</v>
      </c>
      <c r="D26" s="13">
        <v>124420</v>
      </c>
      <c r="E26" s="13">
        <v>79250</v>
      </c>
      <c r="F26" s="13">
        <v>101868</v>
      </c>
      <c r="G26" s="13">
        <v>156401</v>
      </c>
      <c r="H26" s="13">
        <v>74960</v>
      </c>
      <c r="I26" s="13">
        <v>18167</v>
      </c>
      <c r="J26" s="13">
        <v>58721</v>
      </c>
      <c r="K26" s="11">
        <f t="shared" si="4"/>
        <v>836418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8916</v>
      </c>
      <c r="I27" s="11">
        <v>0</v>
      </c>
      <c r="J27" s="11">
        <v>0</v>
      </c>
      <c r="K27" s="11">
        <f t="shared" si="4"/>
        <v>8916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5961.25</v>
      </c>
      <c r="I35" s="19">
        <v>0</v>
      </c>
      <c r="J35" s="19">
        <v>0</v>
      </c>
      <c r="K35" s="23">
        <f>SUM(B35:J35)</f>
        <v>5961.25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1752814.91</v>
      </c>
      <c r="C47" s="22">
        <f aca="true" t="shared" si="12" ref="C47:H47">+C48+C57</f>
        <v>2483284.01</v>
      </c>
      <c r="D47" s="22">
        <f t="shared" si="12"/>
        <v>2882295.63</v>
      </c>
      <c r="E47" s="22">
        <f t="shared" si="12"/>
        <v>1656425.38</v>
      </c>
      <c r="F47" s="22">
        <f t="shared" si="12"/>
        <v>2197120.95</v>
      </c>
      <c r="G47" s="22">
        <f t="shared" si="12"/>
        <v>3095482.18</v>
      </c>
      <c r="H47" s="22">
        <f t="shared" si="12"/>
        <v>1684407.3299999998</v>
      </c>
      <c r="I47" s="22">
        <f>+I48+I57</f>
        <v>652243.96</v>
      </c>
      <c r="J47" s="22">
        <f>+J48+J57</f>
        <v>1028333.34</v>
      </c>
      <c r="K47" s="22">
        <f>SUM(B47:J47)</f>
        <v>17432407.689999998</v>
      </c>
    </row>
    <row r="48" spans="1:11" ht="17.25" customHeight="1">
      <c r="A48" s="16" t="s">
        <v>113</v>
      </c>
      <c r="B48" s="23">
        <f>SUM(B49:B56)</f>
        <v>1733905.5699999998</v>
      </c>
      <c r="C48" s="23">
        <f aca="true" t="shared" si="13" ref="C48:J48">SUM(C49:C56)</f>
        <v>2459472.17</v>
      </c>
      <c r="D48" s="23">
        <f t="shared" si="13"/>
        <v>2856462.6999999997</v>
      </c>
      <c r="E48" s="23">
        <f t="shared" si="13"/>
        <v>1633709.95</v>
      </c>
      <c r="F48" s="23">
        <f t="shared" si="13"/>
        <v>2173339.47</v>
      </c>
      <c r="G48" s="23">
        <f t="shared" si="13"/>
        <v>3065756.41</v>
      </c>
      <c r="H48" s="23">
        <f t="shared" si="13"/>
        <v>1664158.1199999999</v>
      </c>
      <c r="I48" s="23">
        <f t="shared" si="13"/>
        <v>652243.96</v>
      </c>
      <c r="J48" s="23">
        <f t="shared" si="13"/>
        <v>1014312.5</v>
      </c>
      <c r="K48" s="23">
        <f aca="true" t="shared" si="14" ref="K48:K57">SUM(B48:J48)</f>
        <v>17253360.849999998</v>
      </c>
    </row>
    <row r="49" spans="1:11" ht="17.25" customHeight="1">
      <c r="A49" s="34" t="s">
        <v>44</v>
      </c>
      <c r="B49" s="23">
        <f aca="true" t="shared" si="15" ref="B49:H49">ROUND(B30*B7,2)</f>
        <v>1732807.51</v>
      </c>
      <c r="C49" s="23">
        <f t="shared" si="15"/>
        <v>2452121.86</v>
      </c>
      <c r="D49" s="23">
        <f t="shared" si="15"/>
        <v>2854154.77</v>
      </c>
      <c r="E49" s="23">
        <f t="shared" si="15"/>
        <v>1632777.35</v>
      </c>
      <c r="F49" s="23">
        <f t="shared" si="15"/>
        <v>2171522.83</v>
      </c>
      <c r="G49" s="23">
        <f t="shared" si="15"/>
        <v>3063132.69</v>
      </c>
      <c r="H49" s="23">
        <f t="shared" si="15"/>
        <v>1657156.44</v>
      </c>
      <c r="I49" s="23">
        <f>ROUND(I30*I7,2)</f>
        <v>651178.24</v>
      </c>
      <c r="J49" s="23">
        <f>ROUND(J30*J7,2)</f>
        <v>1012095.46</v>
      </c>
      <c r="K49" s="23">
        <f t="shared" si="14"/>
        <v>17226947.15</v>
      </c>
    </row>
    <row r="50" spans="1:11" ht="17.25" customHeight="1">
      <c r="A50" s="34" t="s">
        <v>45</v>
      </c>
      <c r="B50" s="19">
        <v>0</v>
      </c>
      <c r="C50" s="23">
        <f>ROUND(C31*C7,2)</f>
        <v>5450.53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5450.53</v>
      </c>
    </row>
    <row r="51" spans="1:11" ht="17.25" customHeight="1">
      <c r="A51" s="66" t="s">
        <v>106</v>
      </c>
      <c r="B51" s="67">
        <f aca="true" t="shared" si="16" ref="B51:H51">ROUND(B32*B7,2)</f>
        <v>-2993.62</v>
      </c>
      <c r="C51" s="67">
        <f t="shared" si="16"/>
        <v>-3873.94</v>
      </c>
      <c r="D51" s="67">
        <f t="shared" si="16"/>
        <v>-4077.83</v>
      </c>
      <c r="E51" s="67">
        <f t="shared" si="16"/>
        <v>-2512.8</v>
      </c>
      <c r="F51" s="67">
        <f t="shared" si="16"/>
        <v>-3464.88</v>
      </c>
      <c r="G51" s="67">
        <f t="shared" si="16"/>
        <v>-4806.36</v>
      </c>
      <c r="H51" s="67">
        <f t="shared" si="16"/>
        <v>-2674.61</v>
      </c>
      <c r="I51" s="19">
        <v>0</v>
      </c>
      <c r="J51" s="19">
        <v>0</v>
      </c>
      <c r="K51" s="67">
        <f>SUM(B51:J51)</f>
        <v>-24404.04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5961.25</v>
      </c>
      <c r="I53" s="31">
        <f>+I35</f>
        <v>0</v>
      </c>
      <c r="J53" s="31">
        <f>+J35</f>
        <v>0</v>
      </c>
      <c r="K53" s="23">
        <f t="shared" si="14"/>
        <v>5961.25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18909.34</v>
      </c>
      <c r="C57" s="36">
        <v>23811.84</v>
      </c>
      <c r="D57" s="36">
        <v>25832.93</v>
      </c>
      <c r="E57" s="36">
        <v>22715.43</v>
      </c>
      <c r="F57" s="36">
        <v>23781.48</v>
      </c>
      <c r="G57" s="36">
        <v>29725.77</v>
      </c>
      <c r="H57" s="36">
        <v>20249.21</v>
      </c>
      <c r="I57" s="19">
        <v>0</v>
      </c>
      <c r="J57" s="36">
        <v>14020.84</v>
      </c>
      <c r="K57" s="36">
        <f t="shared" si="14"/>
        <v>179046.84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-213534</v>
      </c>
      <c r="C61" s="35">
        <f t="shared" si="17"/>
        <v>-206127.40999999997</v>
      </c>
      <c r="D61" s="35">
        <f t="shared" si="17"/>
        <v>-197122.49</v>
      </c>
      <c r="E61" s="35">
        <f t="shared" si="17"/>
        <v>-260027.40999999997</v>
      </c>
      <c r="F61" s="35">
        <f t="shared" si="17"/>
        <v>-253115.55999999997</v>
      </c>
      <c r="G61" s="35">
        <f t="shared" si="17"/>
        <v>-279125.15</v>
      </c>
      <c r="H61" s="35">
        <f t="shared" si="17"/>
        <v>-185541</v>
      </c>
      <c r="I61" s="35">
        <f t="shared" si="17"/>
        <v>-97303.58000000002</v>
      </c>
      <c r="J61" s="35">
        <f t="shared" si="17"/>
        <v>-66147.9</v>
      </c>
      <c r="K61" s="35">
        <f>SUM(B61:J61)</f>
        <v>-1758044.5</v>
      </c>
    </row>
    <row r="62" spans="1:11" ht="18.75" customHeight="1">
      <c r="A62" s="16" t="s">
        <v>75</v>
      </c>
      <c r="B62" s="35">
        <f aca="true" t="shared" si="18" ref="B62:J62">B63+B64+B65+B66+B67+B68</f>
        <v>-198297.5</v>
      </c>
      <c r="C62" s="35">
        <f t="shared" si="18"/>
        <v>-183932.49</v>
      </c>
      <c r="D62" s="35">
        <f t="shared" si="18"/>
        <v>-175139.21</v>
      </c>
      <c r="E62" s="35">
        <f t="shared" si="18"/>
        <v>-245364.40999999997</v>
      </c>
      <c r="F62" s="35">
        <f t="shared" si="18"/>
        <v>-232584.90999999997</v>
      </c>
      <c r="G62" s="35">
        <f t="shared" si="18"/>
        <v>-248413.62000000002</v>
      </c>
      <c r="H62" s="35">
        <f t="shared" si="18"/>
        <v>-170506</v>
      </c>
      <c r="I62" s="35">
        <f t="shared" si="18"/>
        <v>-29742.6</v>
      </c>
      <c r="J62" s="35">
        <f t="shared" si="18"/>
        <v>-56251.4</v>
      </c>
      <c r="K62" s="35">
        <f aca="true" t="shared" si="19" ref="K62:K91">SUM(B62:J62)</f>
        <v>-1540232.14</v>
      </c>
    </row>
    <row r="63" spans="1:11" ht="18.75" customHeight="1">
      <c r="A63" s="12" t="s">
        <v>76</v>
      </c>
      <c r="B63" s="35">
        <f>-ROUND(B9*$D$3,2)</f>
        <v>-133596.6</v>
      </c>
      <c r="C63" s="35">
        <f aca="true" t="shared" si="20" ref="C63:J63">-ROUND(C9*$D$3,2)</f>
        <v>-180918</v>
      </c>
      <c r="D63" s="35">
        <f t="shared" si="20"/>
        <v>-152395.2</v>
      </c>
      <c r="E63" s="35">
        <f t="shared" si="20"/>
        <v>-120874.2</v>
      </c>
      <c r="F63" s="35">
        <f t="shared" si="20"/>
        <v>-142028.8</v>
      </c>
      <c r="G63" s="35">
        <f t="shared" si="20"/>
        <v>-184144.2</v>
      </c>
      <c r="H63" s="35">
        <f t="shared" si="20"/>
        <v>-170506</v>
      </c>
      <c r="I63" s="35">
        <f t="shared" si="20"/>
        <v>-29742.6</v>
      </c>
      <c r="J63" s="35">
        <f t="shared" si="20"/>
        <v>-56251.4</v>
      </c>
      <c r="K63" s="35">
        <f t="shared" si="19"/>
        <v>-1170457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-1276.8</v>
      </c>
      <c r="C65" s="35">
        <v>-357.2</v>
      </c>
      <c r="D65" s="35">
        <v>-296.4</v>
      </c>
      <c r="E65" s="35">
        <v>-1421.2</v>
      </c>
      <c r="F65" s="35">
        <v>-505.4</v>
      </c>
      <c r="G65" s="35">
        <v>-482.6</v>
      </c>
      <c r="H65" s="35">
        <v>0</v>
      </c>
      <c r="I65" s="19">
        <v>0</v>
      </c>
      <c r="J65" s="19">
        <v>0</v>
      </c>
      <c r="K65" s="35">
        <f t="shared" si="19"/>
        <v>-4339.6</v>
      </c>
    </row>
    <row r="66" spans="1:11" ht="18.75" customHeight="1">
      <c r="A66" s="12" t="s">
        <v>107</v>
      </c>
      <c r="B66" s="35">
        <v>-1569.4</v>
      </c>
      <c r="C66" s="35">
        <v>-212.8</v>
      </c>
      <c r="D66" s="35">
        <v>-212.8</v>
      </c>
      <c r="E66" s="35">
        <v>-452.2</v>
      </c>
      <c r="F66" s="35">
        <v>-133</v>
      </c>
      <c r="G66" s="35">
        <v>-452.2</v>
      </c>
      <c r="H66" s="35">
        <v>0</v>
      </c>
      <c r="I66" s="19">
        <v>0</v>
      </c>
      <c r="J66" s="19">
        <v>0</v>
      </c>
      <c r="K66" s="35">
        <f t="shared" si="19"/>
        <v>-3032.3999999999996</v>
      </c>
    </row>
    <row r="67" spans="1:11" ht="18.75" customHeight="1">
      <c r="A67" s="12" t="s">
        <v>53</v>
      </c>
      <c r="B67" s="35">
        <v>-61854.7</v>
      </c>
      <c r="C67" s="35">
        <v>-2354.49</v>
      </c>
      <c r="D67" s="35">
        <v>-22234.81</v>
      </c>
      <c r="E67" s="35">
        <v>-122616.81</v>
      </c>
      <c r="F67" s="35">
        <v>-89917.71</v>
      </c>
      <c r="G67" s="35">
        <v>-63334.62</v>
      </c>
      <c r="H67" s="35">
        <v>0</v>
      </c>
      <c r="I67" s="19">
        <v>0</v>
      </c>
      <c r="J67" s="19">
        <v>0</v>
      </c>
      <c r="K67" s="35">
        <f t="shared" si="19"/>
        <v>-362313.14</v>
      </c>
    </row>
    <row r="68" spans="1:11" ht="18.75" customHeight="1">
      <c r="A68" s="12" t="s">
        <v>54</v>
      </c>
      <c r="B68" s="35">
        <v>0</v>
      </c>
      <c r="C68" s="19">
        <v>-90</v>
      </c>
      <c r="D68" s="35">
        <v>0</v>
      </c>
      <c r="E68" s="35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-90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-15236.5</v>
      </c>
      <c r="C69" s="67">
        <f t="shared" si="21"/>
        <v>-22194.92</v>
      </c>
      <c r="D69" s="67">
        <f t="shared" si="21"/>
        <v>-21983.28</v>
      </c>
      <c r="E69" s="67">
        <f t="shared" si="21"/>
        <v>-14663</v>
      </c>
      <c r="F69" s="67">
        <f t="shared" si="21"/>
        <v>-20530.65</v>
      </c>
      <c r="G69" s="67">
        <f t="shared" si="21"/>
        <v>-30711.53</v>
      </c>
      <c r="H69" s="67">
        <f t="shared" si="21"/>
        <v>-15035</v>
      </c>
      <c r="I69" s="67">
        <f t="shared" si="21"/>
        <v>-67560.98000000001</v>
      </c>
      <c r="J69" s="67">
        <f t="shared" si="21"/>
        <v>-9896.5</v>
      </c>
      <c r="K69" s="67">
        <f t="shared" si="19"/>
        <v>-217812.36000000002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7">
        <f t="shared" si="19"/>
        <v>-155000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67">
        <v>1000</v>
      </c>
      <c r="K78" s="67">
        <f t="shared" si="19"/>
        <v>1000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1539280.91</v>
      </c>
      <c r="C104" s="24">
        <f t="shared" si="22"/>
        <v>2277156.5999999996</v>
      </c>
      <c r="D104" s="24">
        <f t="shared" si="22"/>
        <v>2685173.14</v>
      </c>
      <c r="E104" s="24">
        <f t="shared" si="22"/>
        <v>1396397.97</v>
      </c>
      <c r="F104" s="24">
        <f t="shared" si="22"/>
        <v>1944005.3900000004</v>
      </c>
      <c r="G104" s="24">
        <f t="shared" si="22"/>
        <v>2816357.0300000003</v>
      </c>
      <c r="H104" s="24">
        <f t="shared" si="22"/>
        <v>1498866.3299999998</v>
      </c>
      <c r="I104" s="24">
        <f>+I105+I106</f>
        <v>554940.38</v>
      </c>
      <c r="J104" s="24">
        <f>+J105+J106</f>
        <v>962185.44</v>
      </c>
      <c r="K104" s="48">
        <f>SUM(B104:J104)</f>
        <v>15674363.19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1520371.5699999998</v>
      </c>
      <c r="C105" s="24">
        <f t="shared" si="23"/>
        <v>2253344.76</v>
      </c>
      <c r="D105" s="24">
        <f t="shared" si="23"/>
        <v>2659340.21</v>
      </c>
      <c r="E105" s="24">
        <f t="shared" si="23"/>
        <v>1373682.54</v>
      </c>
      <c r="F105" s="24">
        <f t="shared" si="23"/>
        <v>1920223.9100000004</v>
      </c>
      <c r="G105" s="24">
        <f t="shared" si="23"/>
        <v>2786631.2600000002</v>
      </c>
      <c r="H105" s="24">
        <f t="shared" si="23"/>
        <v>1478617.1199999999</v>
      </c>
      <c r="I105" s="24">
        <f t="shared" si="23"/>
        <v>554940.38</v>
      </c>
      <c r="J105" s="24">
        <f t="shared" si="23"/>
        <v>948164.6</v>
      </c>
      <c r="K105" s="48">
        <f>SUM(B105:J105)</f>
        <v>15495316.35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18909.34</v>
      </c>
      <c r="C106" s="24">
        <f t="shared" si="24"/>
        <v>23811.84</v>
      </c>
      <c r="D106" s="24">
        <f t="shared" si="24"/>
        <v>25832.93</v>
      </c>
      <c r="E106" s="24">
        <f t="shared" si="24"/>
        <v>22715.43</v>
      </c>
      <c r="F106" s="24">
        <f t="shared" si="24"/>
        <v>23781.48</v>
      </c>
      <c r="G106" s="24">
        <f t="shared" si="24"/>
        <v>29725.77</v>
      </c>
      <c r="H106" s="24">
        <f t="shared" si="24"/>
        <v>20249.21</v>
      </c>
      <c r="I106" s="19">
        <f t="shared" si="24"/>
        <v>0</v>
      </c>
      <c r="J106" s="24">
        <f t="shared" si="24"/>
        <v>14020.84</v>
      </c>
      <c r="K106" s="48">
        <f>SUM(B106:J106)</f>
        <v>179046.84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15674363.2</v>
      </c>
      <c r="L112" s="54"/>
    </row>
    <row r="113" spans="1:11" ht="18.75" customHeight="1">
      <c r="A113" s="26" t="s">
        <v>71</v>
      </c>
      <c r="B113" s="27">
        <v>202307.65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202307.65</v>
      </c>
    </row>
    <row r="114" spans="1:11" ht="18.75" customHeight="1">
      <c r="A114" s="26" t="s">
        <v>72</v>
      </c>
      <c r="B114" s="27">
        <v>1336973.26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1336973.26</v>
      </c>
    </row>
    <row r="115" spans="1:11" ht="18.75" customHeight="1">
      <c r="A115" s="26" t="s">
        <v>73</v>
      </c>
      <c r="B115" s="40">
        <v>0</v>
      </c>
      <c r="C115" s="27">
        <f>+C104</f>
        <v>2277156.5999999996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2277156.5999999996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2685173.14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2685173.14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1396397.97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1396397.97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393079.61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393079.61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738571.06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738571.06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90926.6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90926.6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721428.12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721428.12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833408.96</v>
      </c>
      <c r="H122" s="40">
        <v>0</v>
      </c>
      <c r="I122" s="40">
        <v>0</v>
      </c>
      <c r="J122" s="40">
        <v>0</v>
      </c>
      <c r="K122" s="41">
        <f t="shared" si="25"/>
        <v>833408.96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65049.88</v>
      </c>
      <c r="H123" s="40">
        <v>0</v>
      </c>
      <c r="I123" s="40">
        <v>0</v>
      </c>
      <c r="J123" s="40">
        <v>0</v>
      </c>
      <c r="K123" s="41">
        <f t="shared" si="25"/>
        <v>65049.88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418312.49</v>
      </c>
      <c r="H124" s="40">
        <v>0</v>
      </c>
      <c r="I124" s="40">
        <v>0</v>
      </c>
      <c r="J124" s="40">
        <v>0</v>
      </c>
      <c r="K124" s="41">
        <f t="shared" si="25"/>
        <v>418312.49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408338.54</v>
      </c>
      <c r="H125" s="40">
        <v>0</v>
      </c>
      <c r="I125" s="40">
        <v>0</v>
      </c>
      <c r="J125" s="40">
        <v>0</v>
      </c>
      <c r="K125" s="41">
        <f t="shared" si="25"/>
        <v>408338.54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1091247.17</v>
      </c>
      <c r="H126" s="40">
        <v>0</v>
      </c>
      <c r="I126" s="40">
        <v>0</v>
      </c>
      <c r="J126" s="40">
        <v>0</v>
      </c>
      <c r="K126" s="41">
        <f t="shared" si="25"/>
        <v>1091247.17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542389.01</v>
      </c>
      <c r="I127" s="40">
        <v>0</v>
      </c>
      <c r="J127" s="40">
        <v>0</v>
      </c>
      <c r="K127" s="41">
        <f t="shared" si="25"/>
        <v>542389.01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956477.32</v>
      </c>
      <c r="I128" s="40">
        <v>0</v>
      </c>
      <c r="J128" s="40">
        <v>0</v>
      </c>
      <c r="K128" s="41">
        <f t="shared" si="25"/>
        <v>956477.32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554940.38</v>
      </c>
      <c r="J129" s="40">
        <v>0</v>
      </c>
      <c r="K129" s="41">
        <f t="shared" si="25"/>
        <v>554940.38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962185.44</v>
      </c>
      <c r="K130" s="44">
        <f t="shared" si="25"/>
        <v>962185.44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2016-10-17T17:24:17Z</dcterms:modified>
  <cp:category/>
  <cp:version/>
  <cp:contentType/>
  <cp:contentStatus/>
</cp:coreProperties>
</file>