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00" yWindow="-15" windowWidth="10245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F20" i="1"/>
  <c r="F18"/>
  <c r="F12"/>
  <c r="F13"/>
  <c r="F14"/>
  <c r="F15"/>
  <c r="F16"/>
  <c r="F17"/>
  <c r="F27" i="11"/>
  <c r="F15"/>
  <c r="E29"/>
  <c r="G15" s="1"/>
  <c r="E29" i="7"/>
  <c r="G8" s="1"/>
  <c r="E25" i="1"/>
  <c r="G12" s="1"/>
  <c r="E11" i="3"/>
  <c r="F21" i="1"/>
  <c r="F18" i="9"/>
  <c r="F18" i="11"/>
  <c r="F19"/>
  <c r="F20"/>
  <c r="F21"/>
  <c r="F22"/>
  <c r="F23"/>
  <c r="F24"/>
  <c r="F25"/>
  <c r="F26"/>
  <c r="F28"/>
  <c r="F17"/>
  <c r="F7"/>
  <c r="F8"/>
  <c r="F9"/>
  <c r="F10"/>
  <c r="F11"/>
  <c r="F12"/>
  <c r="F13"/>
  <c r="F14"/>
  <c r="F16"/>
  <c r="F6"/>
  <c r="F5"/>
  <c r="G7" i="9"/>
  <c r="G8"/>
  <c r="G9"/>
  <c r="G10"/>
  <c r="G6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F5" i="6"/>
  <c r="E20"/>
  <c r="G19" s="1"/>
  <c r="F19"/>
  <c r="F18"/>
  <c r="F17"/>
  <c r="F16"/>
  <c r="F15"/>
  <c r="F14"/>
  <c r="F13"/>
  <c r="F12"/>
  <c r="F11"/>
  <c r="F10"/>
  <c r="F9"/>
  <c r="F8"/>
  <c r="F7"/>
  <c r="F6"/>
  <c r="F18" i="5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2" i="1"/>
  <c r="F19"/>
  <c r="F6"/>
  <c r="F7"/>
  <c r="F8"/>
  <c r="F9"/>
  <c r="F10"/>
  <c r="F11"/>
  <c r="F5"/>
  <c r="G18" i="5" l="1"/>
  <c r="G27" i="11"/>
  <c r="G11" i="5"/>
  <c r="G12"/>
  <c r="G22"/>
  <c r="G14"/>
  <c r="G6"/>
  <c r="G19"/>
  <c r="G16"/>
  <c r="G8"/>
  <c r="G12" i="9"/>
  <c r="G13"/>
  <c r="G7" i="5"/>
  <c r="G20"/>
  <c r="G15"/>
  <c r="G10"/>
  <c r="F13" i="3"/>
  <c r="G11" i="9"/>
  <c r="G16" s="1"/>
  <c r="G14"/>
  <c r="G15"/>
  <c r="G19" i="1"/>
  <c r="G9" i="11"/>
  <c r="G12"/>
  <c r="G7"/>
  <c r="G16"/>
  <c r="G19"/>
  <c r="G23"/>
  <c r="G28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G7"/>
  <c r="F28"/>
  <c r="F24"/>
  <c r="F20"/>
  <c r="G28"/>
  <c r="G24"/>
  <c r="G20"/>
  <c r="I8" s="1"/>
  <c r="G16"/>
  <c r="G12"/>
  <c r="G6" i="6"/>
  <c r="G8"/>
  <c r="G11"/>
  <c r="G13"/>
  <c r="G16"/>
  <c r="G18"/>
  <c r="G5"/>
  <c r="G7"/>
  <c r="G9"/>
  <c r="G10"/>
  <c r="G12"/>
  <c r="G14"/>
  <c r="G15"/>
  <c r="G17"/>
  <c r="G5" i="1"/>
  <c r="I16" i="7" l="1"/>
  <c r="I11"/>
  <c r="I12"/>
  <c r="I7"/>
  <c r="I13"/>
  <c r="I6"/>
  <c r="I7" i="11"/>
  <c r="I13"/>
  <c r="I9"/>
  <c r="I15" i="7"/>
  <c r="I10"/>
  <c r="I5"/>
  <c r="I12" i="11"/>
  <c r="I6"/>
  <c r="I16"/>
  <c r="I5"/>
  <c r="I14"/>
  <c r="I8"/>
  <c r="I10"/>
  <c r="I14" i="7"/>
  <c r="I9"/>
</calcChain>
</file>

<file path=xl/sharedStrings.xml><?xml version="1.0" encoding="utf-8"?>
<sst xmlns="http://schemas.openxmlformats.org/spreadsheetml/2006/main" count="406" uniqueCount="205">
  <si>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</si>
  <si>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</si>
  <si>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</si>
  <si>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</si>
  <si>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</si>
  <si>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</si>
  <si>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</si>
  <si>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</si>
  <si>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</si>
  <si>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</si>
  <si>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</si>
  <si>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</si>
  <si>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</si>
  <si>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</si>
  <si>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</si>
  <si>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</si>
  <si>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</si>
  <si>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</si>
  <si>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</si>
  <si>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</si>
  <si>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</si>
  <si>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</si>
  <si>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</si>
  <si>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</si>
  <si>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</si>
  <si>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</si>
  <si>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</si>
  <si>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</si>
  <si>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</si>
  <si>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</si>
  <si>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</si>
  <si>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</si>
  <si>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</si>
  <si>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</si>
  <si>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</si>
  <si>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</si>
  <si>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</si>
  <si>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</si>
  <si>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</si>
  <si>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</si>
  <si>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</si>
  <si>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</si>
  <si>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</si>
  <si>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</si>
  <si>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</si>
  <si>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</si>
  <si>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</si>
  <si>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</si>
  <si>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</si>
  <si>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</si>
  <si>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</si>
  <si>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</si>
  <si>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</si>
  <si>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</si>
  <si>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</si>
  <si>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</si>
  <si>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</si>
  <si>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</si>
  <si>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</si>
  <si>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</si>
  <si>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</si>
  <si>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</si>
  <si>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</si>
  <si>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</si>
  <si>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</si>
  <si>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</si>
  <si>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</si>
  <si>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</si>
  <si>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</si>
  <si>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</si>
  <si>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</si>
  <si>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</si>
  <si>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</si>
  <si>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</si>
  <si>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</si>
  <si>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</si>
  <si>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</si>
  <si>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</si>
  <si>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</si>
  <si>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</si>
  <si>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</si>
  <si>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</si>
  <si>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</si>
  <si>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</si>
  <si>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</si>
  <si>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</si>
  <si>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</si>
  <si>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</si>
  <si>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</si>
  <si>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</si>
  <si>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</si>
  <si>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</si>
  <si>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</si>
  <si>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</si>
  <si>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</si>
  <si>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</si>
  <si>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</si>
  <si>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</si>
  <si>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</si>
  <si>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</si>
  <si>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</si>
  <si>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</si>
  <si>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</si>
  <si>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</si>
  <si>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</si>
  <si>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</si>
  <si>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</si>
  <si>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</si>
  <si>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</si>
  <si>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</si>
  <si>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</si>
  <si>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</si>
  <si>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</si>
  <si>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</si>
  <si>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</si>
  <si>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</si>
  <si>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</si>
  <si>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</si>
  <si>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</si>
  <si>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</si>
  <si>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</si>
  <si>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</si>
  <si>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</si>
  <si>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</si>
  <si>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</si>
  <si>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</si>
  <si>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</si>
  <si>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</si>
  <si>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</si>
  <si>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</si>
  <si>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</si>
  <si>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</si>
  <si>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</si>
  <si>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</si>
  <si>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</si>
  <si>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</si>
  <si>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</si>
  <si>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</si>
  <si>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</si>
  <si>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</si>
  <si>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</si>
  <si>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</si>
  <si>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</si>
  <si>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</si>
  <si>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</si>
  <si>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</si>
  <si>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</si>
  <si>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</si>
  <si>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</si>
  <si>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</si>
  <si>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</si>
  <si>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</si>
  <si>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</si>
  <si>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</si>
  <si>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</si>
  <si>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</si>
  <si>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</si>
  <si>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</si>
  <si>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</si>
  <si>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</si>
  <si>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</si>
  <si>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</si>
  <si>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</si>
  <si>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</si>
  <si>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</si>
  <si>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</si>
  <si>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</si>
  <si>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</si>
  <si>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</si>
  <si>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</si>
  <si>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</si>
  <si>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</si>
  <si>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</si>
  <si>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</si>
  <si>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</si>
  <si>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</si>
  <si>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</si>
  <si>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</si>
  <si>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</si>
  <si>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</si>
  <si>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</si>
  <si>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</si>
  <si>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</si>
  <si>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</si>
  <si>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</si>
  <si>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</si>
  <si>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</si>
  <si>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</si>
  <si>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</si>
  <si>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</si>
  <si>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</si>
  <si>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</si>
  <si>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</si>
  <si>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</si>
  <si>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TERM. CAMPO LIMPO</t>
  </si>
  <si>
    <t>Até 1 salário mínimo</t>
  </si>
  <si>
    <t>De 1 a 1,5 salários mínimos</t>
  </si>
  <si>
    <t>De 1,5 a 2 salários mínimos</t>
  </si>
  <si>
    <t>De 2 a 3,5 salários mínimos</t>
  </si>
  <si>
    <t>De 3,5 a 7 salários mínimos</t>
  </si>
  <si>
    <t>De 7 a 12 salários mínimos</t>
  </si>
  <si>
    <t>Acima de 12 salários mínimos</t>
  </si>
  <si>
    <t>Os usuários iniciaram o cadastro e o preenchimento da pesquisa em Abril de 2013. Sendo assim, os dados aqui apresentados referem-se aos usuários que responderam entre Abr/13 e Jun/16.</t>
  </si>
  <si>
    <t>175T</t>
  </si>
  <si>
    <t>METRÔ JABAQUARA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</si>
</sst>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  <xf numFmtId="0" fontId="0" fillId="2" borderId="31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5" fontId="0" fillId="2" borderId="38" xfId="2" applyNumberFormat="1" applyFont="1" applyFill="1" applyBorder="1" applyAlignment="1">
      <alignment horizontal="center" vertical="center"/>
    </xf>
    <xf numFmtId="165" fontId="0" fillId="2" borderId="3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218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0.56155393241114748</c:v>
                </c:pt>
                <c:pt idx="7">
                  <c:v>0.43843429413267254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172"/>
          <c:w val="0.96837944664031861"/>
          <c:h val="0.60094889180519384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1.5282233904791357E-2</c:v>
                </c:pt>
                <c:pt idx="1">
                  <c:v>1.0078229188813081E-2</c:v>
                </c:pt>
                <c:pt idx="2">
                  <c:v>0.1467993196621504</c:v>
                </c:pt>
                <c:pt idx="3">
                  <c:v>0.62951424457372585</c:v>
                </c:pt>
              </c:numCache>
            </c:numRef>
          </c:val>
        </c:ser>
        <c:dLbls>
          <c:showVal val="1"/>
        </c:dLbls>
        <c:overlap val="-25"/>
        <c:axId val="64218624"/>
        <c:axId val="64220160"/>
      </c:barChart>
      <c:catAx>
        <c:axId val="64218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4220160"/>
        <c:crosses val="autoZero"/>
        <c:auto val="1"/>
        <c:lblAlgn val="ctr"/>
        <c:lblOffset val="100"/>
      </c:catAx>
      <c:valAx>
        <c:axId val="64220160"/>
        <c:scaling>
          <c:orientation val="minMax"/>
        </c:scaling>
        <c:delete val="1"/>
        <c:axPos val="l"/>
        <c:numFmt formatCode="0.0%" sourceLinked="1"/>
        <c:tickLblPos val="none"/>
        <c:crossAx val="6421862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1.0168461921090974E-2</c:v>
                </c:pt>
                <c:pt idx="1">
                  <c:v>0.44379173581367504</c:v>
                </c:pt>
                <c:pt idx="2">
                  <c:v>0.34402855973201041</c:v>
                </c:pt>
                <c:pt idx="3">
                  <c:v>1.7099303174232854E-2</c:v>
                </c:pt>
              </c:numCache>
            </c:numRef>
          </c:val>
        </c:ser>
        <c:dLbls>
          <c:showVal val="1"/>
        </c:dLbls>
        <c:overlap val="-25"/>
        <c:axId val="64273024"/>
        <c:axId val="67576192"/>
      </c:barChart>
      <c:catAx>
        <c:axId val="642730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576192"/>
        <c:crosses val="autoZero"/>
        <c:auto val="1"/>
        <c:lblAlgn val="ctr"/>
        <c:lblOffset val="100"/>
      </c:catAx>
      <c:valAx>
        <c:axId val="67576192"/>
        <c:scaling>
          <c:orientation val="minMax"/>
        </c:scaling>
        <c:delete val="1"/>
        <c:axPos val="l"/>
        <c:numFmt formatCode="0.0%" sourceLinked="1"/>
        <c:tickLblPos val="none"/>
        <c:crossAx val="6427302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7.2451636573472155E-3</c:v>
                </c:pt>
                <c:pt idx="1">
                  <c:v>0.26974698919637102</c:v>
                </c:pt>
                <c:pt idx="2">
                  <c:v>0.45867335852874019</c:v>
                </c:pt>
                <c:pt idx="3">
                  <c:v>6.2794980391039368E-2</c:v>
                </c:pt>
              </c:numCache>
            </c:numRef>
          </c:val>
        </c:ser>
        <c:dLbls>
          <c:showVal val="1"/>
        </c:dLbls>
        <c:overlap val="-25"/>
        <c:axId val="67629056"/>
        <c:axId val="67630592"/>
      </c:barChart>
      <c:catAx>
        <c:axId val="676290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630592"/>
        <c:crosses val="autoZero"/>
        <c:auto val="1"/>
        <c:lblAlgn val="ctr"/>
        <c:lblOffset val="100"/>
      </c:catAx>
      <c:valAx>
        <c:axId val="67630592"/>
        <c:scaling>
          <c:orientation val="minMax"/>
        </c:scaling>
        <c:delete val="1"/>
        <c:axPos val="l"/>
        <c:numFmt formatCode="0.0%" sourceLinked="1"/>
        <c:tickLblPos val="none"/>
        <c:crossAx val="6762905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0.38046931742918483</c:v>
                </c:pt>
                <c:pt idx="1">
                  <c:v>6.4658064006945265E-2</c:v>
                </c:pt>
                <c:pt idx="2">
                  <c:v>0.26400438558601219</c:v>
                </c:pt>
                <c:pt idx="3">
                  <c:v>0.16545935067303602</c:v>
                </c:pt>
                <c:pt idx="4">
                  <c:v>2.8729747860800306E-2</c:v>
                </c:pt>
                <c:pt idx="5">
                  <c:v>8.8292981035966722E-3</c:v>
                </c:pt>
                <c:pt idx="6">
                  <c:v>6.7703550596885514E-3</c:v>
                </c:pt>
                <c:pt idx="7">
                  <c:v>3.21986482753619E-3</c:v>
                </c:pt>
                <c:pt idx="8">
                  <c:v>6.7788873281947742E-3</c:v>
                </c:pt>
                <c:pt idx="9">
                  <c:v>1.2114754745274455E-2</c:v>
                </c:pt>
                <c:pt idx="10">
                  <c:v>5.4554258295231417E-2</c:v>
                </c:pt>
                <c:pt idx="11">
                  <c:v>4.4117160844993212E-3</c:v>
                </c:pt>
              </c:numCache>
            </c:numRef>
          </c:val>
        </c:ser>
        <c:dLbls>
          <c:showVal val="1"/>
        </c:dLbls>
        <c:shape val="box"/>
        <c:axId val="76449664"/>
        <c:axId val="76451200"/>
        <c:axId val="0"/>
      </c:bar3DChart>
      <c:catAx>
        <c:axId val="76449664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76451200"/>
        <c:crosses val="autoZero"/>
        <c:auto val="1"/>
        <c:lblAlgn val="ctr"/>
        <c:lblOffset val="100"/>
      </c:catAx>
      <c:valAx>
        <c:axId val="76451200"/>
        <c:scaling>
          <c:orientation val="minMax"/>
        </c:scaling>
        <c:delete val="1"/>
        <c:axPos val="l"/>
        <c:numFmt formatCode="0.0%" sourceLinked="1"/>
        <c:tickLblPos val="none"/>
        <c:crossAx val="7644966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0.40643012388159561</c:v>
                </c:pt>
                <c:pt idx="1">
                  <c:v>6.4971554192483988E-2</c:v>
                </c:pt>
                <c:pt idx="2">
                  <c:v>0.25743061009919671</c:v>
                </c:pt>
                <c:pt idx="3">
                  <c:v>0.14676332838804321</c:v>
                </c:pt>
                <c:pt idx="4">
                  <c:v>2.0725752494462523E-2</c:v>
                </c:pt>
                <c:pt idx="5">
                  <c:v>7.0351946740471998E-3</c:v>
                </c:pt>
                <c:pt idx="6">
                  <c:v>3.1953223373352782E-3</c:v>
                </c:pt>
                <c:pt idx="7">
                  <c:v>1.6207253369238633E-3</c:v>
                </c:pt>
                <c:pt idx="8">
                  <c:v>5.2033594727240243E-3</c:v>
                </c:pt>
                <c:pt idx="9">
                  <c:v>1.5746385574713362E-2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68636672"/>
        <c:axId val="68638208"/>
        <c:axId val="0"/>
      </c:bar3DChart>
      <c:catAx>
        <c:axId val="6863667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8638208"/>
        <c:crosses val="autoZero"/>
        <c:auto val="1"/>
        <c:lblAlgn val="ctr"/>
        <c:lblOffset val="100"/>
      </c:catAx>
      <c:valAx>
        <c:axId val="68638208"/>
        <c:scaling>
          <c:orientation val="minMax"/>
        </c:scaling>
        <c:delete val="1"/>
        <c:axPos val="l"/>
        <c:numFmt formatCode="0.0%" sourceLinked="1"/>
        <c:tickLblPos val="none"/>
        <c:crossAx val="6863667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458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3.9918292707394838E-2</c:v>
                </c:pt>
                <c:pt idx="1">
                  <c:v>0.24656169177662723</c:v>
                </c:pt>
                <c:pt idx="2">
                  <c:v>0.42511295421735557</c:v>
                </c:pt>
                <c:pt idx="3">
                  <c:v>0.18471848149786513</c:v>
                </c:pt>
                <c:pt idx="4">
                  <c:v>0.10368857980075727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343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3.9088053092721314E-2</c:v>
                </c:pt>
                <c:pt idx="1">
                  <c:v>0.27310053018622543</c:v>
                </c:pt>
                <c:pt idx="2">
                  <c:v>0.43670112259642102</c:v>
                </c:pt>
                <c:pt idx="3">
                  <c:v>0.1710674688333908</c:v>
                </c:pt>
                <c:pt idx="4">
                  <c:v>8.0042825291241432E-2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3.8488875649729554E-2</c:v>
                </c:pt>
                <c:pt idx="1">
                  <c:v>0.22905452920648628</c:v>
                </c:pt>
                <c:pt idx="2">
                  <c:v>0.41049427521572812</c:v>
                </c:pt>
                <c:pt idx="3">
                  <c:v>0.19825965804005558</c:v>
                </c:pt>
                <c:pt idx="4">
                  <c:v>0.12370266188800048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59988E-2"/>
          <c:y val="0.32942729658792752"/>
          <c:w val="0.93829729644763382"/>
          <c:h val="0.66764566929134084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4.4959955405512661E-2</c:v>
                </c:pt>
                <c:pt idx="1">
                  <c:v>0.24093205431815287</c:v>
                </c:pt>
                <c:pt idx="2">
                  <c:v>0.41938383560581871</c:v>
                </c:pt>
                <c:pt idx="3">
                  <c:v>0.17730000313785713</c:v>
                </c:pt>
                <c:pt idx="4">
                  <c:v>0.11742415153265863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752"/>
          <c:w val="0.90260168809444985"/>
          <c:h val="0.6409790026246766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5.4853503470392341E-2</c:v>
                </c:pt>
                <c:pt idx="1">
                  <c:v>0.29159611884178227</c:v>
                </c:pt>
                <c:pt idx="2">
                  <c:v>0.42576873768917095</c:v>
                </c:pt>
                <c:pt idx="3">
                  <c:v>0.14953989736459489</c:v>
                </c:pt>
                <c:pt idx="4">
                  <c:v>7.8241742634059558E-2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518"/>
          <c:y val="1.680672268907567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829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Não Informado</c:v>
                </c:pt>
                <c:pt idx="1">
                  <c:v>Menor que 10 anos</c:v>
                </c:pt>
                <c:pt idx="2">
                  <c:v>Entre 11 a 20 anos</c:v>
                </c:pt>
                <c:pt idx="3">
                  <c:v>Entre 21 a 30 anos</c:v>
                </c:pt>
                <c:pt idx="4">
                  <c:v>Entre 31 a 40 anos</c:v>
                </c:pt>
                <c:pt idx="5">
                  <c:v>Entre 41 a 60 anos</c:v>
                </c:pt>
                <c:pt idx="6">
                  <c:v>Maior que 60 anos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4</c:v>
                </c:pt>
                <c:pt idx="1">
                  <c:v>39303</c:v>
                </c:pt>
                <c:pt idx="2">
                  <c:v>572275</c:v>
                </c:pt>
                <c:pt idx="3">
                  <c:v>734022</c:v>
                </c:pt>
                <c:pt idx="4">
                  <c:v>352913</c:v>
                </c:pt>
                <c:pt idx="5">
                  <c:v>247900</c:v>
                </c:pt>
                <c:pt idx="6">
                  <c:v>3634</c:v>
                </c:pt>
              </c:numCache>
            </c:numRef>
          </c:val>
        </c:ser>
        <c:dLbls>
          <c:showVal val="1"/>
        </c:dLbls>
        <c:shape val="box"/>
        <c:axId val="56276864"/>
        <c:axId val="56278400"/>
        <c:axId val="0"/>
      </c:bar3DChart>
      <c:catAx>
        <c:axId val="562768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56278400"/>
        <c:crosses val="autoZero"/>
        <c:auto val="1"/>
        <c:lblAlgn val="ctr"/>
        <c:lblOffset val="100"/>
      </c:catAx>
      <c:valAx>
        <c:axId val="5627840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5627686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697"/>
          <c:w val="0.93829727279175112"/>
          <c:h val="0.680839390268526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5.7367006580350613E-2</c:v>
                </c:pt>
                <c:pt idx="1">
                  <c:v>0.37313851871178699</c:v>
                </c:pt>
                <c:pt idx="2">
                  <c:v>0.41639542024263865</c:v>
                </c:pt>
                <c:pt idx="3">
                  <c:v>0.10186597037106114</c:v>
                </c:pt>
                <c:pt idx="4">
                  <c:v>5.1233084094162606E-2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6012E-2"/>
          <c:y val="0.32809913686162362"/>
          <c:w val="0.93852678515601773"/>
          <c:h val="0.66204411015787534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9.5616775012769953E-2</c:v>
                </c:pt>
                <c:pt idx="1">
                  <c:v>0.44400111245428026</c:v>
                </c:pt>
                <c:pt idx="2">
                  <c:v>0.35935597318143087</c:v>
                </c:pt>
                <c:pt idx="3">
                  <c:v>6.0375021190924409E-2</c:v>
                </c:pt>
                <c:pt idx="4">
                  <c:v>4.0651118160594524E-2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898"/>
          <c:w val="0.90400228971955321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0.14110304434002183</c:v>
                </c:pt>
                <c:pt idx="1">
                  <c:v>0.43900073491748881</c:v>
                </c:pt>
                <c:pt idx="2">
                  <c:v>0.30973208916998862</c:v>
                </c:pt>
                <c:pt idx="3">
                  <c:v>6.6021201256040801E-2</c:v>
                </c:pt>
                <c:pt idx="4">
                  <c:v>4.4142930316459925E-2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2.0990536700678304E-2</c:v>
                </c:pt>
                <c:pt idx="1">
                  <c:v>3.3375700712601229E-2</c:v>
                </c:pt>
                <c:pt idx="2">
                  <c:v>0.15268636997215834</c:v>
                </c:pt>
                <c:pt idx="3">
                  <c:v>0.60903474551674464</c:v>
                </c:pt>
                <c:pt idx="4">
                  <c:v>0.16816539351241613</c:v>
                </c:pt>
                <c:pt idx="5">
                  <c:v>1.0744833219102639E-8</c:v>
                </c:pt>
              </c:numCache>
            </c:numRef>
          </c:val>
        </c:ser>
        <c:dLbls>
          <c:showVal val="1"/>
        </c:dLbls>
        <c:overlap val="-25"/>
        <c:axId val="56248576"/>
        <c:axId val="59420672"/>
      </c:barChart>
      <c:catAx>
        <c:axId val="56248576"/>
        <c:scaling>
          <c:orientation val="minMax"/>
        </c:scaling>
        <c:axPos val="b"/>
        <c:majorTickMark val="none"/>
        <c:tickLblPos val="nextTo"/>
        <c:crossAx val="59420672"/>
        <c:crosses val="autoZero"/>
        <c:auto val="1"/>
        <c:lblAlgn val="ctr"/>
        <c:lblOffset val="100"/>
      </c:catAx>
      <c:valAx>
        <c:axId val="59420672"/>
        <c:scaling>
          <c:orientation val="minMax"/>
        </c:scaling>
        <c:delete val="1"/>
        <c:axPos val="l"/>
        <c:numFmt formatCode="0.0%" sourceLinked="1"/>
        <c:tickLblPos val="none"/>
        <c:crossAx val="562485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082"/>
          <c:w val="0.99289107284313938"/>
          <c:h val="0.82095131656930265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317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1.9522437903976717E-2</c:v>
                </c:pt>
                <c:pt idx="1">
                  <c:v>0.42375432994445489</c:v>
                </c:pt>
                <c:pt idx="2">
                  <c:v>0.23257490093660405</c:v>
                </c:pt>
                <c:pt idx="3">
                  <c:v>0.2874146360440778</c:v>
                </c:pt>
                <c:pt idx="4">
                  <c:v>3.67336951708866E-2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221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0.13150330364964147</c:v>
                </c:pt>
                <c:pt idx="1">
                  <c:v>0.25240675608456992</c:v>
                </c:pt>
                <c:pt idx="2">
                  <c:v>0.11791454090054716</c:v>
                </c:pt>
                <c:pt idx="3">
                  <c:v>7.6851122272453151E-2</c:v>
                </c:pt>
                <c:pt idx="4">
                  <c:v>5.341083667513305E-2</c:v>
                </c:pt>
                <c:pt idx="5">
                  <c:v>1.5937193240393884E-2</c:v>
                </c:pt>
                <c:pt idx="6">
                  <c:v>7.2675890180611252E-3</c:v>
                </c:pt>
              </c:numCache>
            </c:numRef>
          </c:val>
        </c:ser>
        <c:dLbls>
          <c:showVal val="1"/>
        </c:dLbls>
        <c:overlap val="-25"/>
        <c:axId val="62630912"/>
        <c:axId val="62632704"/>
      </c:barChart>
      <c:catAx>
        <c:axId val="626309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2632704"/>
        <c:crosses val="autoZero"/>
        <c:auto val="1"/>
        <c:lblAlgn val="ctr"/>
        <c:lblOffset val="100"/>
      </c:catAx>
      <c:valAx>
        <c:axId val="62632704"/>
        <c:scaling>
          <c:orientation val="minMax"/>
        </c:scaling>
        <c:delete val="1"/>
        <c:axPos val="l"/>
        <c:numFmt formatCode="0.0%" sourceLinked="1"/>
        <c:tickLblPos val="none"/>
        <c:crossAx val="6263091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0.2054452712305736</c:v>
                </c:pt>
                <c:pt idx="1">
                  <c:v>0.25369471288278439</c:v>
                </c:pt>
                <c:pt idx="2">
                  <c:v>0.10714222106654224</c:v>
                </c:pt>
                <c:pt idx="3">
                  <c:v>6.3085285621164139E-2</c:v>
                </c:pt>
                <c:pt idx="4">
                  <c:v>3.2752841607329226E-2</c:v>
                </c:pt>
                <c:pt idx="5">
                  <c:v>6.9922597145391273E-3</c:v>
                </c:pt>
                <c:pt idx="6">
                  <c:v>2.4168355661308189E-3</c:v>
                </c:pt>
              </c:numCache>
            </c:numRef>
          </c:val>
        </c:ser>
        <c:dLbls>
          <c:showVal val="1"/>
        </c:dLbls>
        <c:overlap val="-25"/>
        <c:axId val="62689280"/>
        <c:axId val="62690816"/>
      </c:barChart>
      <c:catAx>
        <c:axId val="626892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2690816"/>
        <c:crosses val="autoZero"/>
        <c:auto val="1"/>
        <c:lblAlgn val="ctr"/>
        <c:lblOffset val="100"/>
      </c:catAx>
      <c:valAx>
        <c:axId val="62690816"/>
        <c:scaling>
          <c:orientation val="minMax"/>
        </c:scaling>
        <c:delete val="1"/>
        <c:axPos val="l"/>
        <c:numFmt formatCode="0.0%" sourceLinked="1"/>
        <c:tickLblPos val="none"/>
        <c:crossAx val="626892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61"/>
          <c:w val="0.96837944664031816"/>
          <c:h val="0.60094889180519351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4.1635661686542064E-2</c:v>
                </c:pt>
                <c:pt idx="1">
                  <c:v>0.20369667948742728</c:v>
                </c:pt>
                <c:pt idx="2">
                  <c:v>0.30594667465548231</c:v>
                </c:pt>
                <c:pt idx="3">
                  <c:v>0.16789075938846904</c:v>
                </c:pt>
                <c:pt idx="4">
                  <c:v>4.4122905351862231E-2</c:v>
                </c:pt>
              </c:numCache>
            </c:numRef>
          </c:val>
        </c:ser>
        <c:dLbls>
          <c:showVal val="1"/>
        </c:dLbls>
        <c:overlap val="-25"/>
        <c:axId val="62981632"/>
        <c:axId val="62983168"/>
      </c:barChart>
      <c:catAx>
        <c:axId val="62981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2983168"/>
        <c:crosses val="autoZero"/>
        <c:auto val="1"/>
        <c:lblAlgn val="ctr"/>
        <c:lblOffset val="100"/>
      </c:catAx>
      <c:valAx>
        <c:axId val="62983168"/>
        <c:scaling>
          <c:orientation val="minMax"/>
        </c:scaling>
        <c:delete val="1"/>
        <c:axPos val="l"/>
        <c:numFmt formatCode="0.0%" sourceLinked="1"/>
        <c:tickLblPos val="none"/>
        <c:crossAx val="6298163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2.1267932368723395E-2</c:v>
                </c:pt>
                <c:pt idx="1">
                  <c:v>5.7339560599190924E-2</c:v>
                </c:pt>
                <c:pt idx="2">
                  <c:v>0.3150572471200363</c:v>
                </c:pt>
                <c:pt idx="3">
                  <c:v>0.32075334656847426</c:v>
                </c:pt>
                <c:pt idx="4">
                  <c:v>7.1586412117637221E-2</c:v>
                </c:pt>
              </c:numCache>
            </c:numRef>
          </c:val>
        </c:ser>
        <c:dLbls>
          <c:showVal val="1"/>
        </c:dLbls>
        <c:overlap val="-25"/>
        <c:axId val="62999168"/>
        <c:axId val="63005056"/>
      </c:barChart>
      <c:catAx>
        <c:axId val="629991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3005056"/>
        <c:crosses val="autoZero"/>
        <c:auto val="1"/>
        <c:lblAlgn val="ctr"/>
        <c:lblOffset val="100"/>
      </c:catAx>
      <c:valAx>
        <c:axId val="63005056"/>
        <c:scaling>
          <c:orientation val="minMax"/>
        </c:scaling>
        <c:delete val="1"/>
        <c:axPos val="l"/>
        <c:numFmt formatCode="0.0%" sourceLinked="1"/>
        <c:tickLblPos val="none"/>
        <c:crossAx val="6299916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1.3952461182806805E-2</c:v>
                </c:pt>
                <c:pt idx="1">
                  <c:v>8.3509950523439916E-2</c:v>
                </c:pt>
                <c:pt idx="2">
                  <c:v>0.27431528929005233</c:v>
                </c:pt>
                <c:pt idx="3">
                  <c:v>0.31022764916880091</c:v>
                </c:pt>
                <c:pt idx="4">
                  <c:v>9.4979678633891271E-2</c:v>
                </c:pt>
              </c:numCache>
            </c:numRef>
          </c:val>
        </c:ser>
        <c:dLbls>
          <c:showVal val="1"/>
        </c:dLbls>
        <c:overlap val="-25"/>
        <c:axId val="64167936"/>
        <c:axId val="64169472"/>
      </c:barChart>
      <c:catAx>
        <c:axId val="64167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4169472"/>
        <c:crosses val="autoZero"/>
        <c:auto val="1"/>
        <c:lblAlgn val="ctr"/>
        <c:lblOffset val="100"/>
      </c:catAx>
      <c:valAx>
        <c:axId val="64169472"/>
        <c:scaling>
          <c:orientation val="minMax"/>
        </c:scaling>
        <c:delete val="1"/>
        <c:axPos val="l"/>
        <c:numFmt formatCode="0.0%" sourceLinked="1"/>
        <c:tickLblPos val="none"/>
        <c:crossAx val="6416793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25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62" t="s">
        <v>182</v>
      </c>
      <c r="D3" s="163"/>
      <c r="E3" s="164"/>
      <c r="F3" s="133"/>
    </row>
    <row r="4" spans="1:7" s="93" customFormat="1" ht="30" customHeight="1">
      <c r="A4" s="121"/>
      <c r="B4" s="102"/>
      <c r="C4" s="103" t="s">
        <v>84</v>
      </c>
      <c r="D4" s="134" t="s">
        <v>85</v>
      </c>
      <c r="E4" s="135" t="s">
        <v>86</v>
      </c>
      <c r="F4" s="105"/>
      <c r="G4" s="121"/>
    </row>
    <row r="5" spans="1:7">
      <c r="B5" s="132"/>
      <c r="C5" s="106">
        <v>1</v>
      </c>
      <c r="D5" s="150" t="s">
        <v>87</v>
      </c>
      <c r="E5" s="136" t="s">
        <v>91</v>
      </c>
      <c r="F5" s="133"/>
    </row>
    <row r="6" spans="1:7">
      <c r="B6" s="132"/>
      <c r="C6" s="109">
        <v>2</v>
      </c>
      <c r="D6" s="151" t="s">
        <v>77</v>
      </c>
      <c r="E6" s="137" t="s">
        <v>90</v>
      </c>
      <c r="F6" s="133"/>
    </row>
    <row r="7" spans="1:7">
      <c r="B7" s="132"/>
      <c r="C7" s="109">
        <v>3</v>
      </c>
      <c r="D7" s="151" t="s">
        <v>88</v>
      </c>
      <c r="E7" s="137" t="s">
        <v>89</v>
      </c>
      <c r="F7" s="133"/>
    </row>
    <row r="8" spans="1:7">
      <c r="B8" s="132"/>
      <c r="C8" s="109">
        <v>4</v>
      </c>
      <c r="D8" s="151" t="s">
        <v>94</v>
      </c>
      <c r="E8" s="137" t="s">
        <v>92</v>
      </c>
      <c r="F8" s="133"/>
    </row>
    <row r="9" spans="1:7">
      <c r="B9" s="132"/>
      <c r="C9" s="109">
        <v>5</v>
      </c>
      <c r="D9" s="151" t="s">
        <v>30</v>
      </c>
      <c r="E9" s="137" t="s">
        <v>93</v>
      </c>
      <c r="F9" s="133"/>
    </row>
    <row r="10" spans="1:7">
      <c r="B10" s="132"/>
      <c r="C10" s="109">
        <v>6</v>
      </c>
      <c r="D10" s="151" t="s">
        <v>60</v>
      </c>
      <c r="E10" s="137" t="s">
        <v>95</v>
      </c>
      <c r="F10" s="133"/>
    </row>
    <row r="11" spans="1:7">
      <c r="B11" s="132"/>
      <c r="C11" s="109">
        <v>7</v>
      </c>
      <c r="D11" s="151" t="s">
        <v>39</v>
      </c>
      <c r="E11" s="137" t="s">
        <v>96</v>
      </c>
      <c r="F11" s="133"/>
    </row>
    <row r="12" spans="1:7">
      <c r="B12" s="132"/>
      <c r="C12" s="109">
        <v>8</v>
      </c>
      <c r="D12" s="151" t="s">
        <v>97</v>
      </c>
      <c r="E12" s="137" t="s">
        <v>98</v>
      </c>
      <c r="F12" s="133"/>
    </row>
    <row r="13" spans="1:7">
      <c r="B13" s="132"/>
      <c r="C13" s="109">
        <v>9</v>
      </c>
      <c r="D13" s="151" t="s">
        <v>109</v>
      </c>
      <c r="E13" s="137" t="s">
        <v>98</v>
      </c>
      <c r="F13" s="133"/>
    </row>
    <row r="14" spans="1:7">
      <c r="B14" s="132"/>
      <c r="C14" s="109">
        <v>10</v>
      </c>
      <c r="D14" s="151" t="s">
        <v>61</v>
      </c>
      <c r="E14" s="137" t="s">
        <v>99</v>
      </c>
      <c r="F14" s="133"/>
    </row>
    <row r="15" spans="1:7">
      <c r="B15" s="132"/>
      <c r="C15" s="109">
        <v>10</v>
      </c>
      <c r="D15" s="151" t="s">
        <v>61</v>
      </c>
      <c r="E15" s="137" t="s">
        <v>100</v>
      </c>
      <c r="F15" s="133"/>
    </row>
    <row r="16" spans="1:7">
      <c r="B16" s="132"/>
      <c r="C16" s="109">
        <v>10</v>
      </c>
      <c r="D16" s="151" t="s">
        <v>61</v>
      </c>
      <c r="E16" s="137" t="s">
        <v>101</v>
      </c>
      <c r="F16" s="133"/>
    </row>
    <row r="17" spans="2:6">
      <c r="B17" s="132"/>
      <c r="C17" s="109">
        <v>10</v>
      </c>
      <c r="D17" s="151" t="s">
        <v>61</v>
      </c>
      <c r="E17" s="137" t="s">
        <v>102</v>
      </c>
      <c r="F17" s="133"/>
    </row>
    <row r="18" spans="2:6">
      <c r="B18" s="132"/>
      <c r="C18" s="109">
        <v>10</v>
      </c>
      <c r="D18" s="151" t="s">
        <v>61</v>
      </c>
      <c r="E18" s="137" t="s">
        <v>103</v>
      </c>
      <c r="F18" s="133"/>
    </row>
    <row r="19" spans="2:6">
      <c r="B19" s="132"/>
      <c r="C19" s="109">
        <v>10</v>
      </c>
      <c r="D19" s="151" t="s">
        <v>61</v>
      </c>
      <c r="E19" s="137" t="s">
        <v>104</v>
      </c>
      <c r="F19" s="133"/>
    </row>
    <row r="20" spans="2:6">
      <c r="B20" s="132"/>
      <c r="C20" s="109">
        <v>10</v>
      </c>
      <c r="D20" s="151" t="s">
        <v>61</v>
      </c>
      <c r="E20" s="137" t="s">
        <v>105</v>
      </c>
      <c r="F20" s="133"/>
    </row>
    <row r="21" spans="2:6">
      <c r="B21" s="132"/>
      <c r="C21" s="109">
        <v>10</v>
      </c>
      <c r="D21" s="151" t="s">
        <v>61</v>
      </c>
      <c r="E21" s="137" t="s">
        <v>106</v>
      </c>
      <c r="F21" s="133"/>
    </row>
    <row r="22" spans="2:6">
      <c r="B22" s="132"/>
      <c r="C22" s="113">
        <v>11</v>
      </c>
      <c r="D22" s="152" t="s">
        <v>180</v>
      </c>
      <c r="E22" s="138" t="s">
        <v>126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183</v>
      </c>
      <c r="D24" s="142"/>
      <c r="E24" s="143"/>
      <c r="F24" s="133"/>
    </row>
    <row r="25" spans="2:6" ht="39.950000000000003" customHeight="1">
      <c r="B25" s="132"/>
      <c r="C25" s="166" t="s">
        <v>181</v>
      </c>
      <c r="D25" s="166"/>
      <c r="E25" s="166"/>
      <c r="F25" s="133"/>
    </row>
    <row r="26" spans="2:6" ht="39.950000000000003" customHeight="1">
      <c r="B26" s="132"/>
      <c r="C26" s="166" t="s">
        <v>202</v>
      </c>
      <c r="D26" s="166"/>
      <c r="E26" s="166"/>
      <c r="F26" s="133"/>
    </row>
    <row r="27" spans="2:6" ht="39.950000000000003" customHeight="1">
      <c r="B27" s="132"/>
      <c r="C27" s="165" t="s">
        <v>184</v>
      </c>
      <c r="D27" s="165"/>
      <c r="E27" s="165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rintOptions horizontalCentered="1"/>
  <pageMargins left="0" right="0" top="0.78740157480314965" bottom="0.78740157480314965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9" t="s">
        <v>107</v>
      </c>
      <c r="D3" s="189"/>
      <c r="E3" s="189"/>
      <c r="F3" s="189"/>
      <c r="G3" s="189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108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7" t="s">
        <v>19</v>
      </c>
      <c r="D5" s="80" t="s">
        <v>48</v>
      </c>
      <c r="E5" s="42">
        <v>610428</v>
      </c>
      <c r="F5" s="8">
        <f>E5/SUM(E5:E16)</f>
        <v>0.41918694921574295</v>
      </c>
      <c r="G5" s="81">
        <f t="shared" ref="G5:G28" si="0">E5/$E$29</f>
        <v>0.2536759297353231</v>
      </c>
      <c r="H5" s="24"/>
      <c r="I5" s="68">
        <f t="shared" ref="I5:I14" si="1">G5+G17</f>
        <v>0.40643012388159561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8"/>
      <c r="D6" s="69" t="s">
        <v>49</v>
      </c>
      <c r="E6" s="37">
        <v>91847</v>
      </c>
      <c r="F6" s="11">
        <f>E6/SUM($E$5:$E$16)</f>
        <v>6.307224394133025E-2</v>
      </c>
      <c r="G6" s="38">
        <f t="shared" si="0"/>
        <v>3.8168912825755401E-2</v>
      </c>
      <c r="H6" s="24"/>
      <c r="I6" s="68">
        <f t="shared" si="1"/>
        <v>6.4971554192483988E-2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8"/>
      <c r="D7" s="69" t="s">
        <v>50</v>
      </c>
      <c r="E7" s="37">
        <v>347058</v>
      </c>
      <c r="F7" s="11">
        <f t="shared" ref="F7:F16" si="2">E7/SUM($E$5:$E$16)</f>
        <v>0.23832816355232284</v>
      </c>
      <c r="G7" s="38">
        <f t="shared" si="0"/>
        <v>0.14422710102105696</v>
      </c>
      <c r="H7" s="24"/>
      <c r="I7" s="68">
        <f t="shared" si="1"/>
        <v>0.25743061009919671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8"/>
      <c r="D8" s="69" t="s">
        <v>51</v>
      </c>
      <c r="E8" s="37">
        <v>201101</v>
      </c>
      <c r="F8" s="11">
        <f t="shared" si="2"/>
        <v>0.13809804706572296</v>
      </c>
      <c r="G8" s="38">
        <f t="shared" si="0"/>
        <v>8.3571663071980981E-2</v>
      </c>
      <c r="H8" s="24"/>
      <c r="I8" s="68">
        <f t="shared" si="1"/>
        <v>0.14676332838804321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8"/>
      <c r="D9" s="69" t="s">
        <v>52</v>
      </c>
      <c r="E9" s="37">
        <v>31678</v>
      </c>
      <c r="F9" s="11">
        <f t="shared" si="2"/>
        <v>2.1753596128054914E-2</v>
      </c>
      <c r="G9" s="38">
        <f t="shared" si="0"/>
        <v>1.3164445441813883E-2</v>
      </c>
      <c r="H9" s="24"/>
      <c r="I9" s="68">
        <f t="shared" si="1"/>
        <v>2.0725752494462523E-2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8"/>
      <c r="D10" s="69" t="s">
        <v>53</v>
      </c>
      <c r="E10" s="37">
        <v>11545</v>
      </c>
      <c r="F10" s="11">
        <f t="shared" si="2"/>
        <v>7.9280657648334481E-3</v>
      </c>
      <c r="G10" s="38">
        <f t="shared" si="0"/>
        <v>4.7977625678938462E-3</v>
      </c>
      <c r="H10" s="24"/>
      <c r="I10" s="68">
        <f t="shared" si="1"/>
        <v>7.0351946740471998E-3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8"/>
      <c r="D11" s="69" t="s">
        <v>54</v>
      </c>
      <c r="E11" s="37">
        <v>4934</v>
      </c>
      <c r="F11" s="11">
        <f t="shared" si="2"/>
        <v>3.3882266334940006E-3</v>
      </c>
      <c r="G11" s="38">
        <f t="shared" si="0"/>
        <v>2.0504253365082928E-3</v>
      </c>
      <c r="H11" s="24"/>
      <c r="I11" s="68">
        <f t="shared" si="1"/>
        <v>3.1953223373352782E-3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8"/>
      <c r="D12" s="69" t="s">
        <v>55</v>
      </c>
      <c r="E12" s="37">
        <v>1637</v>
      </c>
      <c r="F12" s="11">
        <f t="shared" si="2"/>
        <v>1.1241441019516983E-3</v>
      </c>
      <c r="G12" s="38">
        <f t="shared" si="0"/>
        <v>6.8028907090881131E-4</v>
      </c>
      <c r="H12" s="24"/>
      <c r="I12" s="68">
        <f t="shared" si="1"/>
        <v>1.6207253369238633E-3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8"/>
      <c r="D13" s="69" t="s">
        <v>56</v>
      </c>
      <c r="E13" s="37">
        <v>8658</v>
      </c>
      <c r="F13" s="11">
        <f t="shared" si="2"/>
        <v>5.9455342912020787E-3</v>
      </c>
      <c r="G13" s="38">
        <f t="shared" si="0"/>
        <v>3.5980102479709767E-3</v>
      </c>
      <c r="H13" s="24"/>
      <c r="I13" s="68">
        <f t="shared" si="1"/>
        <v>5.2033594727240243E-3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8"/>
      <c r="D14" s="69" t="s">
        <v>57</v>
      </c>
      <c r="E14" s="37">
        <v>27667</v>
      </c>
      <c r="F14" s="11">
        <f t="shared" si="2"/>
        <v>1.8999202729809185E-2</v>
      </c>
      <c r="G14" s="38">
        <f t="shared" si="0"/>
        <v>1.1497591768377571E-2</v>
      </c>
      <c r="H14" s="24"/>
      <c r="I14" s="68">
        <f t="shared" si="1"/>
        <v>1.5746385574713362E-2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200"/>
      <c r="D15" s="82" t="s">
        <v>58</v>
      </c>
      <c r="E15" s="83">
        <v>119666</v>
      </c>
      <c r="F15" s="11">
        <f t="shared" ref="F15" si="3">E15/SUM($E$5:$E$16)</f>
        <v>8.2175826575535682E-2</v>
      </c>
      <c r="G15" s="38">
        <f t="shared" ref="G15" si="4">E15/$E$29</f>
        <v>4.9729671325213082E-2</v>
      </c>
      <c r="H15" s="24"/>
      <c r="I15" s="68"/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9"/>
      <c r="D16" s="70"/>
      <c r="E16" s="43"/>
      <c r="F16" s="14">
        <f t="shared" si="2"/>
        <v>0</v>
      </c>
      <c r="G16" s="71">
        <f t="shared" si="0"/>
        <v>0</v>
      </c>
      <c r="H16" s="24"/>
      <c r="I16" s="68">
        <f t="shared" ref="I16" si="5">G16+G28</f>
        <v>0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201" t="s">
        <v>21</v>
      </c>
      <c r="D17" s="67" t="s">
        <v>48</v>
      </c>
      <c r="E17" s="34">
        <v>367577</v>
      </c>
      <c r="F17" s="61">
        <f>E17/SUM($E$17:$E$28)</f>
        <v>0.3868779542600812</v>
      </c>
      <c r="G17" s="35">
        <f t="shared" si="0"/>
        <v>0.15275419414627253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98"/>
      <c r="D18" s="69" t="s">
        <v>49</v>
      </c>
      <c r="E18" s="37">
        <v>64496</v>
      </c>
      <c r="F18" s="61">
        <f t="shared" ref="F18:F28" si="6">E18/SUM($E$17:$E$28)</f>
        <v>6.7882594770505761E-2</v>
      </c>
      <c r="G18" s="38">
        <f t="shared" si="0"/>
        <v>2.6802641366728587E-2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98"/>
      <c r="D19" s="69" t="s">
        <v>50</v>
      </c>
      <c r="E19" s="37">
        <v>272405</v>
      </c>
      <c r="F19" s="61">
        <f t="shared" si="6"/>
        <v>0.28670860562607947</v>
      </c>
      <c r="G19" s="38">
        <f t="shared" si="0"/>
        <v>0.11320350907813974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98"/>
      <c r="D20" s="69" t="s">
        <v>51</v>
      </c>
      <c r="E20" s="37">
        <v>152060</v>
      </c>
      <c r="F20" s="61">
        <f t="shared" si="6"/>
        <v>0.16004445796333269</v>
      </c>
      <c r="G20" s="38">
        <f t="shared" si="0"/>
        <v>6.3191665316062226E-2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98"/>
      <c r="D21" s="69" t="s">
        <v>52</v>
      </c>
      <c r="E21" s="37">
        <v>18195</v>
      </c>
      <c r="F21" s="61">
        <f t="shared" si="6"/>
        <v>1.9150394006595017E-2</v>
      </c>
      <c r="G21" s="38">
        <f t="shared" si="0"/>
        <v>7.5613070526486395E-3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98"/>
      <c r="D22" s="69" t="s">
        <v>53</v>
      </c>
      <c r="E22" s="37">
        <v>5384</v>
      </c>
      <c r="F22" s="61">
        <f t="shared" si="6"/>
        <v>5.6667063111573279E-3</v>
      </c>
      <c r="G22" s="38">
        <f t="shared" si="0"/>
        <v>2.237432106153354E-3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98"/>
      <c r="D23" s="69" t="s">
        <v>54</v>
      </c>
      <c r="E23" s="37">
        <v>2755</v>
      </c>
      <c r="F23" s="61">
        <f t="shared" si="6"/>
        <v>2.8996611974811365E-3</v>
      </c>
      <c r="G23" s="38">
        <f t="shared" si="0"/>
        <v>1.1448970008269856E-3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98"/>
      <c r="D24" s="69" t="s">
        <v>55</v>
      </c>
      <c r="E24" s="37">
        <v>2263</v>
      </c>
      <c r="F24" s="61">
        <f t="shared" si="6"/>
        <v>2.3818269654808755E-3</v>
      </c>
      <c r="G24" s="38">
        <f t="shared" si="0"/>
        <v>9.4043626601505201E-4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98"/>
      <c r="D25" s="69" t="s">
        <v>56</v>
      </c>
      <c r="E25" s="37">
        <v>3863</v>
      </c>
      <c r="F25" s="61">
        <f t="shared" si="6"/>
        <v>4.0658407280833499E-3</v>
      </c>
      <c r="G25" s="38">
        <f t="shared" si="0"/>
        <v>1.6053492247530472E-3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98"/>
      <c r="D26" s="69" t="s">
        <v>57</v>
      </c>
      <c r="E26" s="37">
        <v>10224</v>
      </c>
      <c r="F26" s="61">
        <f t="shared" si="6"/>
        <v>1.0760847943029814E-2</v>
      </c>
      <c r="G26" s="38">
        <f t="shared" si="0"/>
        <v>4.2487938063357896E-3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200"/>
      <c r="D27" s="82" t="s">
        <v>58</v>
      </c>
      <c r="E27" s="83">
        <v>50889</v>
      </c>
      <c r="F27" s="61">
        <f t="shared" si="6"/>
        <v>5.3561110228173336E-2</v>
      </c>
      <c r="G27" s="38">
        <f t="shared" si="0"/>
        <v>2.114797222326115E-2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200"/>
      <c r="D28" s="82"/>
      <c r="E28" s="83"/>
      <c r="F28" s="84">
        <f t="shared" si="6"/>
        <v>0</v>
      </c>
      <c r="G28" s="85">
        <f t="shared" si="0"/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2406330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88" t="s">
        <v>61</v>
      </c>
      <c r="D3" s="188"/>
      <c r="E3" s="188"/>
      <c r="F3" s="18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62</v>
      </c>
      <c r="D4" s="31" t="s">
        <v>76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202" t="s">
        <v>68</v>
      </c>
      <c r="D5" s="57" t="s">
        <v>63</v>
      </c>
      <c r="E5" s="10">
        <v>41781</v>
      </c>
      <c r="F5" s="53">
        <f>E5/SUM($E$5:$E$9)</f>
        <v>3.9918292707394838E-2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202"/>
      <c r="D6" s="57" t="s">
        <v>64</v>
      </c>
      <c r="E6" s="10">
        <v>258067</v>
      </c>
      <c r="F6" s="53">
        <f>E6/SUM($E$5:$E$9)</f>
        <v>0.24656169177662723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202"/>
      <c r="D7" s="57" t="s">
        <v>65</v>
      </c>
      <c r="E7" s="10">
        <v>444950</v>
      </c>
      <c r="F7" s="53">
        <f>E7/SUM($E$5:$E$9)</f>
        <v>0.42511295421735557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202"/>
      <c r="D8" s="57" t="s">
        <v>66</v>
      </c>
      <c r="E8" s="10">
        <v>193338</v>
      </c>
      <c r="F8" s="53">
        <f>E8/SUM($E$5:$E$9)</f>
        <v>0.18471848149786513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203"/>
      <c r="D9" s="58" t="s">
        <v>67</v>
      </c>
      <c r="E9" s="13">
        <v>108527</v>
      </c>
      <c r="F9" s="54">
        <f>E9/SUM($E$5:$E$9)</f>
        <v>0.10368857980075727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202" t="s">
        <v>69</v>
      </c>
      <c r="D10" s="57" t="s">
        <v>63</v>
      </c>
      <c r="E10" s="10">
        <v>41146</v>
      </c>
      <c r="F10" s="53">
        <f>E10/SUM($E$10:$E$14)</f>
        <v>3.9088053092721314E-2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202"/>
      <c r="D11" s="57" t="s">
        <v>64</v>
      </c>
      <c r="E11" s="10">
        <v>287479</v>
      </c>
      <c r="F11" s="53">
        <f>E11/SUM($E$10:$E$14)</f>
        <v>0.27310053018622543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202"/>
      <c r="D12" s="57" t="s">
        <v>65</v>
      </c>
      <c r="E12" s="10">
        <v>459693</v>
      </c>
      <c r="F12" s="53">
        <f>E12/SUM($E$10:$E$14)</f>
        <v>0.43670112259642102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202"/>
      <c r="D13" s="57" t="s">
        <v>66</v>
      </c>
      <c r="E13" s="10">
        <v>180074</v>
      </c>
      <c r="F13" s="53">
        <f>E13/SUM($E$10:$E$14)</f>
        <v>0.1710674688333908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203"/>
      <c r="D14" s="58" t="s">
        <v>67</v>
      </c>
      <c r="E14" s="13">
        <v>84257</v>
      </c>
      <c r="F14" s="54">
        <f>E14/SUM($E$10:$E$14)</f>
        <v>8.0042825291241432E-2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202" t="s">
        <v>70</v>
      </c>
      <c r="D15" s="57" t="s">
        <v>63</v>
      </c>
      <c r="E15" s="10">
        <v>40830</v>
      </c>
      <c r="F15" s="53">
        <f>E15/SUM($E$15:$E$19)</f>
        <v>3.8488875649729554E-2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202"/>
      <c r="D16" s="57" t="s">
        <v>64</v>
      </c>
      <c r="E16" s="10">
        <v>242987</v>
      </c>
      <c r="F16" s="53">
        <f>E16/SUM($E$15:$E$19)</f>
        <v>0.22905452920648628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202"/>
      <c r="D17" s="57" t="s">
        <v>65</v>
      </c>
      <c r="E17" s="10">
        <v>435463</v>
      </c>
      <c r="F17" s="53">
        <f>E17/SUM($E$15:$E$19)</f>
        <v>0.41049427521572812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202"/>
      <c r="D18" s="57" t="s">
        <v>66</v>
      </c>
      <c r="E18" s="10">
        <v>210319</v>
      </c>
      <c r="F18" s="53">
        <f>E18/SUM($E$15:$E$19)</f>
        <v>0.19825965804005558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203"/>
      <c r="D19" s="58" t="s">
        <v>67</v>
      </c>
      <c r="E19" s="13">
        <v>131227</v>
      </c>
      <c r="F19" s="54">
        <f>E19/SUM($E$15:$E$19)</f>
        <v>0.12370266188800048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202" t="s">
        <v>71</v>
      </c>
      <c r="D20" s="57" t="s">
        <v>63</v>
      </c>
      <c r="E20" s="10">
        <v>48716</v>
      </c>
      <c r="F20" s="53">
        <f>E20/SUM($E$20:$E$24)</f>
        <v>4.4959955405512661E-2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202"/>
      <c r="D21" s="57" t="s">
        <v>64</v>
      </c>
      <c r="E21" s="10">
        <v>261060</v>
      </c>
      <c r="F21" s="53">
        <f t="shared" ref="F21:F24" si="0">E21/SUM($E$20:$E$24)</f>
        <v>0.24093205431815287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202"/>
      <c r="D22" s="57" t="s">
        <v>65</v>
      </c>
      <c r="E22" s="10">
        <v>454420</v>
      </c>
      <c r="F22" s="53">
        <f t="shared" si="0"/>
        <v>0.41938383560581871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202"/>
      <c r="D23" s="57" t="s">
        <v>66</v>
      </c>
      <c r="E23" s="10">
        <v>192112</v>
      </c>
      <c r="F23" s="53">
        <f t="shared" si="0"/>
        <v>0.17730000313785713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203"/>
      <c r="D24" s="58" t="s">
        <v>67</v>
      </c>
      <c r="E24" s="73">
        <v>127234</v>
      </c>
      <c r="F24" s="74">
        <f t="shared" si="0"/>
        <v>0.11742415153265863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202" t="s">
        <v>72</v>
      </c>
      <c r="D25" s="57" t="s">
        <v>63</v>
      </c>
      <c r="E25" s="7">
        <v>58704</v>
      </c>
      <c r="F25" s="47">
        <f>E25/SUM($E$25:$E$29)</f>
        <v>5.4853503470392341E-2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202"/>
      <c r="D26" s="57" t="s">
        <v>64</v>
      </c>
      <c r="E26" s="10">
        <v>312065</v>
      </c>
      <c r="F26" s="53">
        <f t="shared" ref="F26:F29" si="1">E26/SUM($E$25:$E$29)</f>
        <v>0.29159611884178227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202"/>
      <c r="D27" s="57" t="s">
        <v>65</v>
      </c>
      <c r="E27" s="10">
        <v>455656</v>
      </c>
      <c r="F27" s="53">
        <f t="shared" si="1"/>
        <v>0.42576873768917095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202"/>
      <c r="D28" s="57" t="s">
        <v>66</v>
      </c>
      <c r="E28" s="10">
        <v>160037</v>
      </c>
      <c r="F28" s="53">
        <f t="shared" si="1"/>
        <v>0.14953989736459489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203"/>
      <c r="D29" s="58" t="s">
        <v>67</v>
      </c>
      <c r="E29" s="13">
        <v>83734</v>
      </c>
      <c r="F29" s="54">
        <f t="shared" si="1"/>
        <v>7.8241742634059558E-2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202" t="s">
        <v>73</v>
      </c>
      <c r="D30" s="57" t="s">
        <v>63</v>
      </c>
      <c r="E30" s="7">
        <v>57826</v>
      </c>
      <c r="F30" s="47">
        <f>E30/SUM($E$30:$E$34)</f>
        <v>5.7367006580350613E-2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202"/>
      <c r="D31" s="57" t="s">
        <v>64</v>
      </c>
      <c r="E31" s="10">
        <v>376124</v>
      </c>
      <c r="F31" s="53">
        <f t="shared" ref="F31:F34" si="2">E31/SUM($E$30:$E$34)</f>
        <v>0.37313851871178699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202"/>
      <c r="D32" s="57" t="s">
        <v>65</v>
      </c>
      <c r="E32" s="10">
        <v>419727</v>
      </c>
      <c r="F32" s="53">
        <f t="shared" si="2"/>
        <v>0.41639542024263865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202"/>
      <c r="D33" s="57" t="s">
        <v>66</v>
      </c>
      <c r="E33" s="10">
        <v>102681</v>
      </c>
      <c r="F33" s="53">
        <f t="shared" si="2"/>
        <v>0.10186597037106114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203"/>
      <c r="D34" s="58" t="s">
        <v>67</v>
      </c>
      <c r="E34" s="13">
        <v>51643</v>
      </c>
      <c r="F34" s="54">
        <f t="shared" si="2"/>
        <v>5.1233084094162606E-2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202" t="s">
        <v>74</v>
      </c>
      <c r="D35" s="57" t="s">
        <v>63</v>
      </c>
      <c r="E35" s="7">
        <v>86295</v>
      </c>
      <c r="F35" s="47">
        <f>E35/SUM($E$35:$E$39)</f>
        <v>9.5616775012769953E-2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202"/>
      <c r="D36" s="57" t="s">
        <v>64</v>
      </c>
      <c r="E36" s="10">
        <v>400715</v>
      </c>
      <c r="F36" s="53">
        <f t="shared" ref="F36:F39" si="3">E36/SUM($E$35:$E$39)</f>
        <v>0.44400111245428026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202"/>
      <c r="D37" s="57" t="s">
        <v>65</v>
      </c>
      <c r="E37" s="10">
        <v>324322</v>
      </c>
      <c r="F37" s="53">
        <f t="shared" si="3"/>
        <v>0.35935597318143087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202"/>
      <c r="D38" s="57" t="s">
        <v>66</v>
      </c>
      <c r="E38" s="10">
        <v>54489</v>
      </c>
      <c r="F38" s="53">
        <f t="shared" si="3"/>
        <v>6.0375021190924409E-2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203"/>
      <c r="D39" s="58" t="s">
        <v>67</v>
      </c>
      <c r="E39" s="13">
        <v>36688</v>
      </c>
      <c r="F39" s="54">
        <f t="shared" si="3"/>
        <v>4.0651118160594524E-2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202" t="s">
        <v>75</v>
      </c>
      <c r="D40" s="57" t="s">
        <v>63</v>
      </c>
      <c r="E40" s="7">
        <v>126719</v>
      </c>
      <c r="F40" s="47">
        <f>E40/SUM($E$40:$E$44)</f>
        <v>0.14110304434002183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202"/>
      <c r="D41" s="57" t="s">
        <v>64</v>
      </c>
      <c r="E41" s="10">
        <v>394249</v>
      </c>
      <c r="F41" s="53">
        <f t="shared" ref="F41:F44" si="4">E41/SUM($E$40:$E$44)</f>
        <v>0.43900073491748881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202"/>
      <c r="D42" s="57" t="s">
        <v>65</v>
      </c>
      <c r="E42" s="10">
        <v>278158</v>
      </c>
      <c r="F42" s="53">
        <f t="shared" si="4"/>
        <v>0.30973208916998862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202"/>
      <c r="D43" s="57" t="s">
        <v>66</v>
      </c>
      <c r="E43" s="10">
        <v>59291</v>
      </c>
      <c r="F43" s="53">
        <f t="shared" si="4"/>
        <v>6.6021201256040801E-2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203"/>
      <c r="D44" s="58" t="s">
        <v>67</v>
      </c>
      <c r="E44" s="13">
        <v>39643</v>
      </c>
      <c r="F44" s="54">
        <f t="shared" si="4"/>
        <v>4.4142930316459925E-2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rintOptions horizontalCentered="1"/>
  <pageMargins left="0" right="0" top="0" bottom="0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62" t="s">
        <v>185</v>
      </c>
      <c r="D3" s="163"/>
      <c r="E3" s="163"/>
      <c r="F3" s="163"/>
      <c r="G3" s="164"/>
      <c r="H3" s="101"/>
    </row>
    <row r="4" spans="1:9" s="93" customFormat="1" ht="30" customHeight="1">
      <c r="A4" s="121"/>
      <c r="B4" s="102"/>
      <c r="C4" s="103" t="s">
        <v>127</v>
      </c>
      <c r="D4" s="104" t="s">
        <v>126</v>
      </c>
      <c r="E4" s="104" t="s">
        <v>148</v>
      </c>
      <c r="F4" s="104" t="s">
        <v>149</v>
      </c>
      <c r="G4" s="96" t="s">
        <v>3</v>
      </c>
      <c r="H4" s="105"/>
      <c r="I4" s="121"/>
    </row>
    <row r="5" spans="1:9" ht="15" customHeight="1">
      <c r="B5" s="100"/>
      <c r="C5" s="106" t="s">
        <v>128</v>
      </c>
      <c r="D5" s="107" t="s">
        <v>186</v>
      </c>
      <c r="E5" s="108" t="s">
        <v>150</v>
      </c>
      <c r="F5" s="108" t="s">
        <v>151</v>
      </c>
      <c r="G5" s="124">
        <v>2952</v>
      </c>
      <c r="H5" s="101"/>
    </row>
    <row r="6" spans="1:9" ht="15" customHeight="1">
      <c r="B6" s="100"/>
      <c r="C6" s="109" t="s">
        <v>129</v>
      </c>
      <c r="D6" s="110" t="s">
        <v>110</v>
      </c>
      <c r="E6" s="112" t="s">
        <v>152</v>
      </c>
      <c r="F6" s="111" t="s">
        <v>153</v>
      </c>
      <c r="G6" s="125">
        <v>2761</v>
      </c>
      <c r="H6" s="101"/>
    </row>
    <row r="7" spans="1:9" ht="15" customHeight="1">
      <c r="B7" s="100"/>
      <c r="C7" s="109" t="s">
        <v>130</v>
      </c>
      <c r="D7" s="110" t="s">
        <v>111</v>
      </c>
      <c r="E7" s="111" t="s">
        <v>154</v>
      </c>
      <c r="F7" s="111" t="s">
        <v>155</v>
      </c>
      <c r="G7" s="125">
        <v>2352</v>
      </c>
      <c r="H7" s="101"/>
    </row>
    <row r="8" spans="1:9" ht="15" customHeight="1">
      <c r="B8" s="100"/>
      <c r="C8" s="109" t="s">
        <v>131</v>
      </c>
      <c r="D8" s="110" t="s">
        <v>112</v>
      </c>
      <c r="E8" s="111" t="s">
        <v>156</v>
      </c>
      <c r="F8" s="111" t="s">
        <v>157</v>
      </c>
      <c r="G8" s="125">
        <v>2341</v>
      </c>
      <c r="H8" s="101"/>
    </row>
    <row r="9" spans="1:9" ht="15" customHeight="1">
      <c r="B9" s="100"/>
      <c r="C9" s="109" t="s">
        <v>132</v>
      </c>
      <c r="D9" s="110" t="s">
        <v>113</v>
      </c>
      <c r="E9" s="111" t="s">
        <v>158</v>
      </c>
      <c r="F9" s="111" t="s">
        <v>159</v>
      </c>
      <c r="G9" s="125">
        <v>2075</v>
      </c>
      <c r="H9" s="101"/>
    </row>
    <row r="10" spans="1:9" ht="15" customHeight="1">
      <c r="B10" s="100"/>
      <c r="C10" s="109" t="s">
        <v>133</v>
      </c>
      <c r="D10" s="110" t="s">
        <v>115</v>
      </c>
      <c r="E10" s="111" t="s">
        <v>162</v>
      </c>
      <c r="F10" s="111" t="s">
        <v>163</v>
      </c>
      <c r="G10" s="125">
        <v>1768</v>
      </c>
      <c r="H10" s="101"/>
    </row>
    <row r="11" spans="1:9" ht="15" customHeight="1">
      <c r="B11" s="100"/>
      <c r="C11" s="109" t="s">
        <v>134</v>
      </c>
      <c r="D11" s="110" t="s">
        <v>116</v>
      </c>
      <c r="E11" s="111" t="s">
        <v>164</v>
      </c>
      <c r="F11" s="111" t="s">
        <v>165</v>
      </c>
      <c r="G11" s="125">
        <v>1731</v>
      </c>
      <c r="H11" s="101"/>
    </row>
    <row r="12" spans="1:9" ht="15" customHeight="1">
      <c r="B12" s="100"/>
      <c r="C12" s="109" t="s">
        <v>135</v>
      </c>
      <c r="D12" s="110" t="s">
        <v>114</v>
      </c>
      <c r="E12" s="111" t="s">
        <v>160</v>
      </c>
      <c r="F12" s="111" t="s">
        <v>161</v>
      </c>
      <c r="G12" s="125">
        <v>1729</v>
      </c>
      <c r="H12" s="101"/>
    </row>
    <row r="13" spans="1:9" ht="15" customHeight="1">
      <c r="B13" s="100"/>
      <c r="C13" s="109" t="s">
        <v>136</v>
      </c>
      <c r="D13" s="110" t="s">
        <v>117</v>
      </c>
      <c r="E13" s="111" t="s">
        <v>166</v>
      </c>
      <c r="F13" s="111" t="s">
        <v>167</v>
      </c>
      <c r="G13" s="125">
        <v>1687</v>
      </c>
      <c r="H13" s="101"/>
    </row>
    <row r="14" spans="1:9" ht="15" customHeight="1">
      <c r="B14" s="100"/>
      <c r="C14" s="109" t="s">
        <v>137</v>
      </c>
      <c r="D14" s="110" t="s">
        <v>120</v>
      </c>
      <c r="E14" s="111" t="s">
        <v>169</v>
      </c>
      <c r="F14" s="111" t="s">
        <v>170</v>
      </c>
      <c r="G14" s="125">
        <v>1643</v>
      </c>
      <c r="H14" s="101"/>
    </row>
    <row r="15" spans="1:9" ht="15" customHeight="1">
      <c r="B15" s="100"/>
      <c r="C15" s="109" t="s">
        <v>138</v>
      </c>
      <c r="D15" s="110" t="s">
        <v>118</v>
      </c>
      <c r="E15" s="111" t="s">
        <v>166</v>
      </c>
      <c r="F15" s="111" t="s">
        <v>168</v>
      </c>
      <c r="G15" s="125">
        <v>1614</v>
      </c>
      <c r="H15" s="101"/>
    </row>
    <row r="16" spans="1:9" ht="15" customHeight="1">
      <c r="B16" s="100"/>
      <c r="C16" s="109" t="s">
        <v>139</v>
      </c>
      <c r="D16" s="110" t="s">
        <v>124</v>
      </c>
      <c r="E16" s="111" t="s">
        <v>177</v>
      </c>
      <c r="F16" s="111" t="s">
        <v>178</v>
      </c>
      <c r="G16" s="125">
        <v>1599</v>
      </c>
      <c r="H16" s="101"/>
    </row>
    <row r="17" spans="2:8" ht="15" customHeight="1">
      <c r="B17" s="100"/>
      <c r="C17" s="109" t="s">
        <v>140</v>
      </c>
      <c r="D17" s="110" t="s">
        <v>121</v>
      </c>
      <c r="E17" s="111" t="s">
        <v>171</v>
      </c>
      <c r="F17" s="112" t="s">
        <v>172</v>
      </c>
      <c r="G17" s="125">
        <v>1592</v>
      </c>
      <c r="H17" s="101"/>
    </row>
    <row r="18" spans="2:8" ht="15" customHeight="1">
      <c r="B18" s="100"/>
      <c r="C18" s="109" t="s">
        <v>141</v>
      </c>
      <c r="D18" s="110" t="s">
        <v>119</v>
      </c>
      <c r="E18" s="111" t="s">
        <v>162</v>
      </c>
      <c r="F18" s="111" t="s">
        <v>189</v>
      </c>
      <c r="G18" s="125">
        <v>1561</v>
      </c>
      <c r="H18" s="101"/>
    </row>
    <row r="19" spans="2:8" ht="15" customHeight="1">
      <c r="B19" s="100"/>
      <c r="C19" s="109" t="s">
        <v>142</v>
      </c>
      <c r="D19" s="110" t="s">
        <v>123</v>
      </c>
      <c r="E19" s="111" t="s">
        <v>175</v>
      </c>
      <c r="F19" s="112" t="s">
        <v>176</v>
      </c>
      <c r="G19" s="125">
        <v>1551</v>
      </c>
      <c r="H19" s="101"/>
    </row>
    <row r="20" spans="2:8" ht="15" customHeight="1">
      <c r="B20" s="100"/>
      <c r="C20" s="109" t="s">
        <v>143</v>
      </c>
      <c r="D20" s="110" t="s">
        <v>122</v>
      </c>
      <c r="E20" s="111" t="s">
        <v>173</v>
      </c>
      <c r="F20" s="111" t="s">
        <v>174</v>
      </c>
      <c r="G20" s="125">
        <v>1550</v>
      </c>
      <c r="H20" s="101"/>
    </row>
    <row r="21" spans="2:8" ht="15" customHeight="1">
      <c r="B21" s="100"/>
      <c r="C21" s="109" t="s">
        <v>144</v>
      </c>
      <c r="D21" s="110" t="s">
        <v>203</v>
      </c>
      <c r="E21" s="111" t="s">
        <v>204</v>
      </c>
      <c r="F21" s="112" t="s">
        <v>166</v>
      </c>
      <c r="G21" s="125">
        <v>1516</v>
      </c>
      <c r="H21" s="101"/>
    </row>
    <row r="22" spans="2:8" ht="15" customHeight="1">
      <c r="B22" s="100"/>
      <c r="C22" s="109" t="s">
        <v>145</v>
      </c>
      <c r="D22" s="110" t="s">
        <v>188</v>
      </c>
      <c r="E22" s="111" t="s">
        <v>192</v>
      </c>
      <c r="F22" s="111" t="s">
        <v>193</v>
      </c>
      <c r="G22" s="125">
        <v>1510</v>
      </c>
      <c r="H22" s="101"/>
    </row>
    <row r="23" spans="2:8" ht="15" customHeight="1">
      <c r="B23" s="100"/>
      <c r="C23" s="109" t="s">
        <v>146</v>
      </c>
      <c r="D23" s="110" t="s">
        <v>125</v>
      </c>
      <c r="E23" s="111" t="s">
        <v>179</v>
      </c>
      <c r="F23" s="111" t="s">
        <v>194</v>
      </c>
      <c r="G23" s="125">
        <v>1505</v>
      </c>
      <c r="H23" s="101"/>
    </row>
    <row r="24" spans="2:8" ht="15" customHeight="1">
      <c r="B24" s="100"/>
      <c r="C24" s="113" t="s">
        <v>147</v>
      </c>
      <c r="D24" s="114" t="s">
        <v>187</v>
      </c>
      <c r="E24" s="115" t="s">
        <v>190</v>
      </c>
      <c r="F24" s="115" t="s">
        <v>191</v>
      </c>
      <c r="G24" s="126">
        <v>1499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7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5" t="s">
        <v>0</v>
      </c>
      <c r="D3" s="176"/>
      <c r="E3" s="176"/>
      <c r="F3" s="176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7" t="s">
        <v>6</v>
      </c>
      <c r="D5" s="6" t="s">
        <v>13</v>
      </c>
      <c r="E5" s="7">
        <v>3</v>
      </c>
      <c r="F5" s="8">
        <f t="shared" ref="F5:F11" si="0">E5/SUM($E$5:$E$11)</f>
        <v>2.7346762416797477E-6</v>
      </c>
      <c r="G5" s="171">
        <f>SUM(E5:E11)/E25</f>
        <v>0.56155393241114748</v>
      </c>
      <c r="H5" s="24"/>
      <c r="I5" s="24"/>
      <c r="J5" s="24"/>
      <c r="K5" s="24"/>
      <c r="L5" s="24"/>
      <c r="M5" s="24"/>
      <c r="N5" s="24"/>
      <c r="O5" s="77">
        <f>E5+E12</f>
        <v>4</v>
      </c>
      <c r="P5" s="24"/>
      <c r="Q5" s="25"/>
    </row>
    <row r="6" spans="2:17">
      <c r="B6" s="23"/>
      <c r="C6" s="169"/>
      <c r="D6" s="9" t="s">
        <v>7</v>
      </c>
      <c r="E6" s="10">
        <v>20036</v>
      </c>
      <c r="F6" s="11">
        <f t="shared" si="0"/>
        <v>1.8263991059431807E-2</v>
      </c>
      <c r="G6" s="173"/>
      <c r="H6" s="24"/>
      <c r="I6" s="24"/>
      <c r="J6" s="24"/>
      <c r="K6" s="24"/>
      <c r="L6" s="24"/>
      <c r="M6" s="24"/>
      <c r="N6" s="24"/>
      <c r="O6" s="77">
        <f>E6+E13+E19</f>
        <v>39303</v>
      </c>
      <c r="P6" s="24"/>
      <c r="Q6" s="25"/>
    </row>
    <row r="7" spans="2:17">
      <c r="B7" s="23"/>
      <c r="C7" s="169"/>
      <c r="D7" s="9" t="s">
        <v>8</v>
      </c>
      <c r="E7" s="10">
        <v>301733</v>
      </c>
      <c r="F7" s="11">
        <f t="shared" si="0"/>
        <v>0.27504735547691844</v>
      </c>
      <c r="G7" s="173"/>
      <c r="H7" s="24"/>
      <c r="I7" s="24"/>
      <c r="J7" s="24"/>
      <c r="K7" s="24"/>
      <c r="L7" s="24"/>
      <c r="M7" s="24"/>
      <c r="N7" s="24"/>
      <c r="O7" s="77">
        <f>E7+E14+E22</f>
        <v>572275</v>
      </c>
      <c r="P7" s="24"/>
      <c r="Q7" s="25"/>
    </row>
    <row r="8" spans="2:17">
      <c r="B8" s="23"/>
      <c r="C8" s="169"/>
      <c r="D8" s="9" t="s">
        <v>9</v>
      </c>
      <c r="E8" s="10">
        <v>412267</v>
      </c>
      <c r="F8" s="11">
        <f t="shared" si="0"/>
        <v>0.37580559004286151</v>
      </c>
      <c r="G8" s="173"/>
      <c r="H8" s="24"/>
      <c r="I8" s="24"/>
      <c r="J8" s="24"/>
      <c r="K8" s="24"/>
      <c r="L8" s="24"/>
      <c r="M8" s="24"/>
      <c r="N8" s="24"/>
      <c r="O8" s="77">
        <f>E8+E15+E23</f>
        <v>734022</v>
      </c>
      <c r="P8" s="24"/>
      <c r="Q8" s="25"/>
    </row>
    <row r="9" spans="2:17">
      <c r="B9" s="23"/>
      <c r="C9" s="169"/>
      <c r="D9" s="9" t="s">
        <v>10</v>
      </c>
      <c r="E9" s="10">
        <v>206322</v>
      </c>
      <c r="F9" s="11">
        <f t="shared" si="0"/>
        <v>0.18807462384528295</v>
      </c>
      <c r="G9" s="173"/>
      <c r="H9" s="24"/>
      <c r="I9" s="24"/>
      <c r="J9" s="24"/>
      <c r="K9" s="24"/>
      <c r="L9" s="24"/>
      <c r="M9" s="24"/>
      <c r="N9" s="24"/>
      <c r="O9" s="77">
        <f>E9+E16+E24</f>
        <v>352913</v>
      </c>
      <c r="P9" s="24"/>
      <c r="Q9" s="25"/>
    </row>
    <row r="10" spans="2:17">
      <c r="B10" s="23"/>
      <c r="C10" s="169"/>
      <c r="D10" s="9" t="s">
        <v>11</v>
      </c>
      <c r="E10" s="10">
        <v>153027</v>
      </c>
      <c r="F10" s="11">
        <f t="shared" si="0"/>
        <v>0.13949310041184224</v>
      </c>
      <c r="G10" s="173"/>
      <c r="H10" s="24"/>
      <c r="I10" s="24"/>
      <c r="J10" s="24"/>
      <c r="K10" s="24"/>
      <c r="L10" s="24"/>
      <c r="M10" s="24"/>
      <c r="N10" s="24"/>
      <c r="O10" s="77">
        <f>E10+E17</f>
        <v>247900</v>
      </c>
      <c r="P10" s="24"/>
      <c r="Q10" s="25"/>
    </row>
    <row r="11" spans="2:17">
      <c r="B11" s="23"/>
      <c r="C11" s="170"/>
      <c r="D11" s="12" t="s">
        <v>12</v>
      </c>
      <c r="E11" s="13">
        <v>3634</v>
      </c>
      <c r="F11" s="14">
        <f t="shared" si="0"/>
        <v>3.3126044874214008E-3</v>
      </c>
      <c r="G11" s="174"/>
      <c r="H11" s="24"/>
      <c r="I11" s="24"/>
      <c r="J11" s="24"/>
      <c r="K11" s="24"/>
      <c r="L11" s="24"/>
      <c r="M11" s="24"/>
      <c r="N11" s="24"/>
      <c r="O11" s="77">
        <f>E11</f>
        <v>3634</v>
      </c>
      <c r="P11" s="24"/>
      <c r="Q11" s="25"/>
    </row>
    <row r="12" spans="2:17">
      <c r="B12" s="23"/>
      <c r="C12" s="178" t="s">
        <v>14</v>
      </c>
      <c r="D12" s="6" t="s">
        <v>13</v>
      </c>
      <c r="E12" s="7">
        <v>1</v>
      </c>
      <c r="F12" s="11">
        <f t="shared" ref="F12:F18" si="1">E12/SUM($E$12:$E$18)</f>
        <v>1.1675395971054359E-6</v>
      </c>
      <c r="G12" s="181">
        <f>SUM(E12:E18)/E25</f>
        <v>0.43843429413267254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79"/>
      <c r="D13" s="9" t="s">
        <v>7</v>
      </c>
      <c r="E13" s="10">
        <v>19266</v>
      </c>
      <c r="F13" s="11">
        <f t="shared" si="1"/>
        <v>2.2493817877833326E-2</v>
      </c>
      <c r="G13" s="182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79"/>
      <c r="D14" s="9" t="s">
        <v>8</v>
      </c>
      <c r="E14" s="10">
        <v>270530</v>
      </c>
      <c r="F14" s="11">
        <f t="shared" si="1"/>
        <v>0.31585448720493353</v>
      </c>
      <c r="G14" s="182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79"/>
      <c r="D15" s="9" t="s">
        <v>9</v>
      </c>
      <c r="E15" s="10">
        <v>321755</v>
      </c>
      <c r="F15" s="11">
        <f t="shared" si="1"/>
        <v>0.37566170306665952</v>
      </c>
      <c r="G15" s="182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79"/>
      <c r="D16" s="9" t="s">
        <v>10</v>
      </c>
      <c r="E16" s="10">
        <v>146591</v>
      </c>
      <c r="F16" s="11">
        <f t="shared" si="1"/>
        <v>0.17115079707928293</v>
      </c>
      <c r="G16" s="182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79"/>
      <c r="D17" s="9" t="s">
        <v>11</v>
      </c>
      <c r="E17" s="10">
        <v>94873</v>
      </c>
      <c r="F17" s="11">
        <f>E17/SUM($E$12:$E$18)</f>
        <v>0.11076798419618401</v>
      </c>
      <c r="G17" s="182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80"/>
      <c r="D18" s="12" t="s">
        <v>12</v>
      </c>
      <c r="E18" s="13">
        <v>3486</v>
      </c>
      <c r="F18" s="11">
        <f t="shared" si="1"/>
        <v>4.070043035509549E-3</v>
      </c>
      <c r="G18" s="183"/>
      <c r="H18" s="24"/>
      <c r="I18" s="24"/>
      <c r="J18" s="24"/>
      <c r="K18" s="24"/>
      <c r="L18" s="24"/>
      <c r="M18" s="24"/>
      <c r="N18" s="24"/>
      <c r="O18" s="77"/>
      <c r="P18" s="24"/>
      <c r="Q18" s="25"/>
    </row>
    <row r="19" spans="2:17">
      <c r="B19" s="23"/>
      <c r="C19" s="167" t="s">
        <v>13</v>
      </c>
      <c r="D19" s="6" t="s">
        <v>8</v>
      </c>
      <c r="E19" s="7">
        <v>1</v>
      </c>
      <c r="F19" s="8">
        <f>E19/SUM($E$19:$E$24)</f>
        <v>4.3478260869565216E-2</v>
      </c>
      <c r="G19" s="171">
        <f>SUM(E19:E24)/E25</f>
        <v>1.1773456179963932E-5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8"/>
      <c r="D20" s="9" t="s">
        <v>9</v>
      </c>
      <c r="E20" s="60">
        <v>1</v>
      </c>
      <c r="F20" s="11">
        <f t="shared" ref="F20:F24" si="2">E20/SUM($E$19:$E$24)</f>
        <v>4.3478260869565216E-2</v>
      </c>
      <c r="G20" s="172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8"/>
      <c r="D21" s="9" t="s">
        <v>10</v>
      </c>
      <c r="E21" s="60">
        <v>9</v>
      </c>
      <c r="F21" s="11">
        <f t="shared" si="2"/>
        <v>0.39130434782608697</v>
      </c>
      <c r="G21" s="172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9"/>
      <c r="D22" s="9" t="s">
        <v>11</v>
      </c>
      <c r="E22" s="10">
        <v>12</v>
      </c>
      <c r="F22" s="11">
        <f t="shared" si="2"/>
        <v>0.52173913043478259</v>
      </c>
      <c r="G22" s="173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69"/>
      <c r="D23" s="9"/>
      <c r="E23" s="10"/>
      <c r="F23" s="11"/>
      <c r="G23" s="17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>
      <c r="B24" s="23"/>
      <c r="C24" s="170"/>
      <c r="D24" s="161"/>
      <c r="E24" s="13"/>
      <c r="F24" s="14"/>
      <c r="G24" s="17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>
      <c r="B25" s="23"/>
      <c r="C25" s="15" t="s">
        <v>15</v>
      </c>
      <c r="D25" s="87"/>
      <c r="E25" s="17">
        <f>SUM(E5:E24)</f>
        <v>1953547</v>
      </c>
      <c r="F25" s="18"/>
      <c r="G25" s="19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.75" thickBo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2:17" s="29" customFormat="1"/>
  </sheetData>
  <mergeCells count="7">
    <mergeCell ref="C19:C24"/>
    <mergeCell ref="G19:G24"/>
    <mergeCell ref="C3:G3"/>
    <mergeCell ref="C5:C11"/>
    <mergeCell ref="G5:G11"/>
    <mergeCell ref="C12:C18"/>
    <mergeCell ref="G12:G18"/>
  </mergeCells>
  <printOptions horizontalCentered="1"/>
  <pageMargins left="0" right="0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88" t="s">
        <v>77</v>
      </c>
      <c r="D3" s="188"/>
      <c r="E3" s="188"/>
      <c r="F3" s="188"/>
      <c r="G3" s="155"/>
      <c r="H3" s="156"/>
      <c r="I3" s="156"/>
      <c r="J3" s="156"/>
      <c r="K3" s="156"/>
      <c r="L3" s="156"/>
      <c r="M3" s="156"/>
      <c r="N3" s="156"/>
      <c r="O3" s="24"/>
      <c r="P3" s="24"/>
      <c r="Q3" s="25"/>
    </row>
    <row r="4" spans="2:17" ht="30">
      <c r="B4" s="23"/>
      <c r="C4" s="1" t="s">
        <v>1</v>
      </c>
      <c r="D4" s="2" t="s">
        <v>83</v>
      </c>
      <c r="E4" s="3" t="s">
        <v>3</v>
      </c>
      <c r="F4" s="5" t="s">
        <v>5</v>
      </c>
      <c r="G4" s="157"/>
      <c r="H4" s="156"/>
      <c r="I4" s="156"/>
      <c r="J4" s="156"/>
      <c r="K4" s="156"/>
      <c r="L4" s="156"/>
      <c r="M4" s="156"/>
      <c r="N4" s="156"/>
      <c r="O4" s="24"/>
      <c r="P4" s="24"/>
      <c r="Q4" s="25"/>
    </row>
    <row r="5" spans="2:17">
      <c r="B5" s="23"/>
      <c r="C5" s="184" t="s">
        <v>6</v>
      </c>
      <c r="D5" s="6" t="s">
        <v>13</v>
      </c>
      <c r="E5" s="7">
        <v>17189</v>
      </c>
      <c r="F5" s="47">
        <f t="shared" ref="F5:F10" si="0">E5/SUM($E$5:$E$10)</f>
        <v>1.5668783306077728E-2</v>
      </c>
      <c r="G5" s="158"/>
      <c r="H5" s="156"/>
      <c r="I5" s="156"/>
      <c r="J5" s="156"/>
      <c r="K5" s="156"/>
      <c r="L5" s="156"/>
      <c r="M5" s="156"/>
      <c r="N5" s="156"/>
      <c r="O5" s="77"/>
      <c r="P5" s="24"/>
      <c r="Q5" s="25"/>
    </row>
    <row r="6" spans="2:17">
      <c r="B6" s="23"/>
      <c r="C6" s="185"/>
      <c r="D6" s="9" t="s">
        <v>78</v>
      </c>
      <c r="E6" s="10">
        <v>21808</v>
      </c>
      <c r="F6" s="53">
        <f t="shared" si="0"/>
        <v>1.9879273159517312E-2</v>
      </c>
      <c r="G6" s="78">
        <f>E6+E12+E17</f>
        <v>41006</v>
      </c>
      <c r="H6" s="156"/>
      <c r="I6" s="156"/>
      <c r="J6" s="156"/>
      <c r="K6" s="156"/>
      <c r="L6" s="156"/>
      <c r="M6" s="156"/>
      <c r="N6" s="156"/>
      <c r="O6" s="77"/>
      <c r="P6" s="24"/>
      <c r="Q6" s="25"/>
    </row>
    <row r="7" spans="2:17">
      <c r="B7" s="23"/>
      <c r="C7" s="185"/>
      <c r="D7" s="9" t="s">
        <v>79</v>
      </c>
      <c r="E7" s="10">
        <v>35539</v>
      </c>
      <c r="F7" s="53">
        <f t="shared" si="0"/>
        <v>3.2395886317685516E-2</v>
      </c>
      <c r="G7" s="78">
        <f>E7+E13+E19</f>
        <v>65201</v>
      </c>
      <c r="H7" s="156"/>
      <c r="I7" s="156"/>
      <c r="J7" s="156"/>
      <c r="K7" s="156"/>
      <c r="L7" s="156"/>
      <c r="M7" s="156"/>
      <c r="N7" s="156"/>
      <c r="O7" s="77"/>
      <c r="P7" s="24"/>
      <c r="Q7" s="25"/>
    </row>
    <row r="8" spans="2:17">
      <c r="B8" s="23"/>
      <c r="C8" s="185"/>
      <c r="D8" s="9" t="s">
        <v>80</v>
      </c>
      <c r="E8" s="10">
        <v>154575</v>
      </c>
      <c r="F8" s="53">
        <f t="shared" si="0"/>
        <v>0.140904193352549</v>
      </c>
      <c r="G8" s="78">
        <f>E8+E14+E20</f>
        <v>298280</v>
      </c>
      <c r="H8" s="156"/>
      <c r="I8" s="156"/>
      <c r="J8" s="156"/>
      <c r="K8" s="156"/>
      <c r="L8" s="156"/>
      <c r="M8" s="156"/>
      <c r="N8" s="156"/>
      <c r="O8" s="77"/>
      <c r="P8" s="24"/>
      <c r="Q8" s="25"/>
    </row>
    <row r="9" spans="2:17">
      <c r="B9" s="23"/>
      <c r="C9" s="185"/>
      <c r="D9" s="9" t="s">
        <v>81</v>
      </c>
      <c r="E9" s="10">
        <v>675344</v>
      </c>
      <c r="F9" s="53">
        <f t="shared" si="0"/>
        <v>0.61561573058698915</v>
      </c>
      <c r="G9" s="78">
        <f>E9+E15+E21</f>
        <v>1189778</v>
      </c>
      <c r="H9" s="156"/>
      <c r="I9" s="156"/>
      <c r="J9" s="156"/>
      <c r="K9" s="156"/>
      <c r="L9" s="156"/>
      <c r="M9" s="156"/>
      <c r="N9" s="156"/>
      <c r="O9" s="77"/>
      <c r="P9" s="24"/>
      <c r="Q9" s="25"/>
    </row>
    <row r="10" spans="2:17" s="29" customFormat="1">
      <c r="B10" s="23"/>
      <c r="C10" s="186"/>
      <c r="D10" s="12" t="s">
        <v>82</v>
      </c>
      <c r="E10" s="13">
        <v>192567</v>
      </c>
      <c r="F10" s="54">
        <f t="shared" si="0"/>
        <v>0.17553613327718132</v>
      </c>
      <c r="G10" s="78">
        <f>E10+E16+E22</f>
        <v>328519</v>
      </c>
      <c r="H10" s="156"/>
      <c r="I10" s="156"/>
      <c r="J10" s="156"/>
      <c r="K10" s="156"/>
      <c r="L10" s="156"/>
      <c r="M10" s="156"/>
      <c r="N10" s="156"/>
      <c r="O10" s="77"/>
      <c r="P10" s="24"/>
      <c r="Q10" s="25"/>
    </row>
    <row r="11" spans="2:17" s="29" customFormat="1">
      <c r="B11" s="23"/>
      <c r="C11" s="184" t="s">
        <v>14</v>
      </c>
      <c r="D11" s="6" t="s">
        <v>13</v>
      </c>
      <c r="E11" s="7">
        <v>13573</v>
      </c>
      <c r="F11" s="47">
        <f t="shared" ref="F11:F16" si="1">E11/SUM($E$11:$E$16)</f>
        <v>1.584701495151208E-2</v>
      </c>
      <c r="G11" s="79">
        <f>G6/$E$23</f>
        <v>2.0990536700678304E-2</v>
      </c>
      <c r="H11" s="156"/>
      <c r="I11" s="156"/>
      <c r="J11" s="156"/>
      <c r="K11" s="156"/>
      <c r="L11" s="156"/>
      <c r="M11" s="156"/>
      <c r="N11" s="156"/>
      <c r="O11" s="76"/>
      <c r="P11" s="24"/>
      <c r="Q11" s="25"/>
    </row>
    <row r="12" spans="2:17" s="29" customFormat="1">
      <c r="B12" s="23"/>
      <c r="C12" s="185"/>
      <c r="D12" s="9" t="s">
        <v>78</v>
      </c>
      <c r="E12" s="10">
        <v>19198</v>
      </c>
      <c r="F12" s="53">
        <f t="shared" si="1"/>
        <v>2.2414425185230156E-2</v>
      </c>
      <c r="G12" s="79">
        <f t="shared" ref="G12:G16" si="2">G7/$E$23</f>
        <v>3.3375700712601229E-2</v>
      </c>
      <c r="H12" s="156"/>
      <c r="I12" s="156"/>
      <c r="J12" s="156"/>
      <c r="K12" s="156"/>
      <c r="L12" s="156"/>
      <c r="M12" s="156"/>
      <c r="N12" s="156"/>
      <c r="O12" s="24"/>
      <c r="P12" s="24"/>
      <c r="Q12" s="25"/>
    </row>
    <row r="13" spans="2:17" s="29" customFormat="1">
      <c r="B13" s="23"/>
      <c r="C13" s="185"/>
      <c r="D13" s="9" t="s">
        <v>79</v>
      </c>
      <c r="E13" s="10">
        <v>29662</v>
      </c>
      <c r="F13" s="53">
        <f t="shared" si="1"/>
        <v>3.4631559529341438E-2</v>
      </c>
      <c r="G13" s="79">
        <f t="shared" si="2"/>
        <v>0.15268636997215834</v>
      </c>
      <c r="H13" s="156"/>
      <c r="I13" s="156"/>
      <c r="J13" s="156"/>
      <c r="K13" s="156"/>
      <c r="L13" s="156"/>
      <c r="M13" s="156"/>
      <c r="N13" s="156"/>
      <c r="O13" s="24"/>
      <c r="P13" s="24"/>
      <c r="Q13" s="25"/>
    </row>
    <row r="14" spans="2:17" s="29" customFormat="1">
      <c r="B14" s="23"/>
      <c r="C14" s="185"/>
      <c r="D14" s="9" t="s">
        <v>80</v>
      </c>
      <c r="E14" s="10">
        <v>143700</v>
      </c>
      <c r="F14" s="53">
        <f t="shared" si="1"/>
        <v>0.16777544010405113</v>
      </c>
      <c r="G14" s="79">
        <f t="shared" si="2"/>
        <v>0.60903474551674464</v>
      </c>
      <c r="H14" s="156"/>
      <c r="I14" s="156"/>
      <c r="J14" s="156"/>
      <c r="K14" s="156"/>
      <c r="L14" s="156"/>
      <c r="M14" s="156"/>
      <c r="N14" s="156"/>
      <c r="O14" s="24"/>
      <c r="P14" s="24"/>
      <c r="Q14" s="25"/>
    </row>
    <row r="15" spans="2:17" s="29" customFormat="1">
      <c r="B15" s="23"/>
      <c r="C15" s="185"/>
      <c r="D15" s="9" t="s">
        <v>81</v>
      </c>
      <c r="E15" s="10">
        <v>514422</v>
      </c>
      <c r="F15" s="53">
        <f t="shared" si="1"/>
        <v>0.60060805462217248</v>
      </c>
      <c r="G15" s="79">
        <f t="shared" si="2"/>
        <v>0.16816539351241613</v>
      </c>
      <c r="H15" s="156"/>
      <c r="I15" s="156"/>
      <c r="J15" s="156"/>
      <c r="K15" s="156"/>
      <c r="L15" s="156"/>
      <c r="M15" s="156"/>
      <c r="N15" s="156"/>
      <c r="O15" s="24"/>
      <c r="P15" s="24"/>
      <c r="Q15" s="25"/>
    </row>
    <row r="16" spans="2:17" s="29" customFormat="1">
      <c r="B16" s="23"/>
      <c r="C16" s="186"/>
      <c r="D16" s="12" t="s">
        <v>82</v>
      </c>
      <c r="E16" s="13">
        <v>135947</v>
      </c>
      <c r="F16" s="54">
        <f t="shared" si="1"/>
        <v>0.15872350560769269</v>
      </c>
      <c r="G16" s="79">
        <f t="shared" si="2"/>
        <v>1.0744833219102639E-8</v>
      </c>
      <c r="H16" s="156"/>
      <c r="I16" s="156"/>
      <c r="J16" s="156"/>
      <c r="K16" s="156"/>
      <c r="L16" s="156"/>
      <c r="M16" s="156"/>
      <c r="N16" s="156"/>
      <c r="O16" s="24"/>
      <c r="P16" s="24"/>
      <c r="Q16" s="25"/>
    </row>
    <row r="17" spans="2:17" s="29" customFormat="1">
      <c r="B17" s="23"/>
      <c r="C17" s="184" t="s">
        <v>13</v>
      </c>
      <c r="D17" s="6" t="s">
        <v>13</v>
      </c>
      <c r="E17" s="7">
        <v>0</v>
      </c>
      <c r="F17" s="47">
        <f>E17/SUM($E$17:$E$22)</f>
        <v>0</v>
      </c>
      <c r="G17" s="158"/>
      <c r="H17" s="156"/>
      <c r="I17" s="156"/>
      <c r="J17" s="156"/>
      <c r="K17" s="156"/>
      <c r="L17" s="156"/>
      <c r="M17" s="156"/>
      <c r="N17" s="156"/>
      <c r="O17" s="24"/>
      <c r="P17" s="24"/>
      <c r="Q17" s="25"/>
    </row>
    <row r="18" spans="2:17" s="29" customFormat="1">
      <c r="B18" s="23"/>
      <c r="C18" s="187"/>
      <c r="D18" s="154" t="s">
        <v>78</v>
      </c>
      <c r="E18" s="60">
        <v>1</v>
      </c>
      <c r="F18" s="153">
        <f t="shared" ref="F18:F22" si="3">E18/SUM($E$17:$E$22)</f>
        <v>4.3478260869565216E-2</v>
      </c>
      <c r="G18" s="158"/>
      <c r="H18" s="156"/>
      <c r="I18" s="156"/>
      <c r="J18" s="156"/>
      <c r="K18" s="156"/>
      <c r="L18" s="156"/>
      <c r="M18" s="156"/>
      <c r="N18" s="156"/>
      <c r="O18" s="24"/>
      <c r="P18" s="24"/>
      <c r="Q18" s="25"/>
    </row>
    <row r="19" spans="2:17" s="29" customFormat="1">
      <c r="B19" s="23"/>
      <c r="C19" s="185"/>
      <c r="D19" s="9" t="s">
        <v>79</v>
      </c>
      <c r="E19" s="10">
        <v>0</v>
      </c>
      <c r="F19" s="53">
        <f t="shared" si="3"/>
        <v>0</v>
      </c>
      <c r="G19" s="158"/>
      <c r="H19" s="156"/>
      <c r="I19" s="156"/>
      <c r="J19" s="156"/>
      <c r="K19" s="156"/>
      <c r="L19" s="156"/>
      <c r="M19" s="156"/>
      <c r="N19" s="156"/>
      <c r="O19" s="24"/>
      <c r="P19" s="24"/>
      <c r="Q19" s="25"/>
    </row>
    <row r="20" spans="2:17" s="29" customFormat="1">
      <c r="B20" s="23"/>
      <c r="C20" s="185"/>
      <c r="D20" s="9" t="s">
        <v>80</v>
      </c>
      <c r="E20" s="10">
        <v>5</v>
      </c>
      <c r="F20" s="53">
        <f t="shared" si="3"/>
        <v>0.21739130434782608</v>
      </c>
      <c r="G20" s="158"/>
      <c r="H20" s="156"/>
      <c r="I20" s="156"/>
      <c r="J20" s="156"/>
      <c r="K20" s="156"/>
      <c r="L20" s="156"/>
      <c r="M20" s="156"/>
      <c r="N20" s="156"/>
      <c r="O20" s="24"/>
      <c r="P20" s="24"/>
      <c r="Q20" s="25"/>
    </row>
    <row r="21" spans="2:17" s="29" customFormat="1">
      <c r="B21" s="23"/>
      <c r="C21" s="185"/>
      <c r="D21" s="9" t="s">
        <v>81</v>
      </c>
      <c r="E21" s="10">
        <v>12</v>
      </c>
      <c r="F21" s="53">
        <f t="shared" si="3"/>
        <v>0.52173913043478259</v>
      </c>
      <c r="G21" s="158"/>
      <c r="H21" s="156"/>
      <c r="I21" s="156"/>
      <c r="J21" s="156"/>
      <c r="K21" s="156"/>
      <c r="L21" s="156"/>
      <c r="M21" s="156"/>
      <c r="N21" s="156"/>
      <c r="O21" s="24"/>
      <c r="P21" s="24"/>
      <c r="Q21" s="25"/>
    </row>
    <row r="22" spans="2:17" s="29" customFormat="1">
      <c r="B22" s="23"/>
      <c r="C22" s="186"/>
      <c r="D22" s="12" t="s">
        <v>82</v>
      </c>
      <c r="E22" s="13">
        <v>5</v>
      </c>
      <c r="F22" s="54">
        <f t="shared" si="3"/>
        <v>0.21739130434782608</v>
      </c>
      <c r="G22" s="158"/>
      <c r="H22" s="156"/>
      <c r="I22" s="156"/>
      <c r="J22" s="156"/>
      <c r="K22" s="156"/>
      <c r="L22" s="156"/>
      <c r="M22" s="156"/>
      <c r="N22" s="156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1953547</v>
      </c>
      <c r="F23" s="18"/>
      <c r="G23" s="159"/>
      <c r="H23" s="156"/>
      <c r="I23" s="156"/>
      <c r="J23" s="156"/>
      <c r="K23" s="156"/>
      <c r="L23" s="156"/>
      <c r="M23" s="156"/>
      <c r="N23" s="156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60"/>
      <c r="H24" s="160"/>
      <c r="I24" s="160"/>
      <c r="J24" s="160"/>
      <c r="K24" s="160"/>
      <c r="L24" s="160"/>
      <c r="M24" s="160"/>
      <c r="N24" s="160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89" t="s">
        <v>16</v>
      </c>
      <c r="D3" s="189"/>
      <c r="E3" s="189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38138</v>
      </c>
      <c r="E5" s="35">
        <f>D5/$D$10</f>
        <v>1.9522437903976717E-2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827824</v>
      </c>
      <c r="E6" s="38">
        <f t="shared" ref="E6:E9" si="0">D6/$D$10</f>
        <v>0.42375432994445489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454346</v>
      </c>
      <c r="E7" s="38">
        <f t="shared" si="0"/>
        <v>0.23257490093660405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561478</v>
      </c>
      <c r="E8" s="38">
        <f t="shared" si="0"/>
        <v>0.2874146360440778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71761</v>
      </c>
      <c r="E9" s="38">
        <f t="shared" si="0"/>
        <v>3.67336951708866E-2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1953547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rintOptions horizontalCentered="1"/>
  <pageMargins left="0" right="0" top="0.78740157480314965" bottom="0.78740157480314965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75" t="s">
        <v>23</v>
      </c>
      <c r="D3" s="176"/>
      <c r="E3" s="176"/>
      <c r="F3" s="176"/>
      <c r="G3" s="177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84" t="s">
        <v>20</v>
      </c>
      <c r="D5" s="6" t="s">
        <v>13</v>
      </c>
      <c r="E5" s="42">
        <v>25333</v>
      </c>
      <c r="F5" s="8">
        <f>E5/$E$11</f>
        <v>2.6268772482130952E-2</v>
      </c>
      <c r="G5" s="171">
        <f>SUM(E5:E7)/E11</f>
        <v>0.47112902941484502</v>
      </c>
      <c r="H5" s="25"/>
    </row>
    <row r="6" spans="2:8">
      <c r="B6" s="23"/>
      <c r="C6" s="185"/>
      <c r="D6" s="9" t="s">
        <v>27</v>
      </c>
      <c r="E6" s="37">
        <v>350009</v>
      </c>
      <c r="F6" s="11">
        <f t="shared" ref="F6:F10" si="0">E6/$E$11</f>
        <v>0.36293793817148273</v>
      </c>
      <c r="G6" s="173"/>
      <c r="H6" s="25"/>
    </row>
    <row r="7" spans="2:8">
      <c r="B7" s="23"/>
      <c r="C7" s="186"/>
      <c r="D7" s="12" t="s">
        <v>28</v>
      </c>
      <c r="E7" s="43">
        <v>79004</v>
      </c>
      <c r="F7" s="14">
        <f t="shared" si="0"/>
        <v>8.192231876123135E-2</v>
      </c>
      <c r="G7" s="174"/>
      <c r="H7" s="25"/>
    </row>
    <row r="8" spans="2:8">
      <c r="B8" s="23"/>
      <c r="C8" s="184" t="s">
        <v>21</v>
      </c>
      <c r="D8" s="6" t="s">
        <v>13</v>
      </c>
      <c r="E8" s="42">
        <v>26114</v>
      </c>
      <c r="F8" s="8">
        <f>E8/$E$11</f>
        <v>2.7078621742326912E-2</v>
      </c>
      <c r="G8" s="171">
        <f>SUM(E8:E10)/E11</f>
        <v>0.58221836480961286</v>
      </c>
      <c r="H8" s="25"/>
    </row>
    <row r="9" spans="2:8">
      <c r="B9" s="23"/>
      <c r="C9" s="185"/>
      <c r="D9" s="9" t="s">
        <v>27</v>
      </c>
      <c r="E9" s="37">
        <v>400022</v>
      </c>
      <c r="F9" s="11">
        <f t="shared" si="0"/>
        <v>0.41479836205135545</v>
      </c>
      <c r="G9" s="173"/>
      <c r="H9" s="25"/>
    </row>
    <row r="10" spans="2:8">
      <c r="B10" s="23"/>
      <c r="C10" s="186"/>
      <c r="D10" s="12" t="s">
        <v>28</v>
      </c>
      <c r="E10" s="43">
        <v>135342</v>
      </c>
      <c r="F10" s="14">
        <f t="shared" si="0"/>
        <v>0.14034138101593049</v>
      </c>
      <c r="G10" s="174"/>
      <c r="H10" s="25"/>
    </row>
    <row r="11" spans="2:8">
      <c r="B11" s="23"/>
      <c r="C11" s="44" t="s">
        <v>15</v>
      </c>
      <c r="D11" s="45"/>
      <c r="E11" s="46">
        <f>E6+E7+E9+E10</f>
        <v>964377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214346</v>
      </c>
      <c r="F12" s="192">
        <f>E12/E11</f>
        <v>0.22226369977716184</v>
      </c>
      <c r="G12" s="193"/>
      <c r="H12" s="25"/>
    </row>
    <row r="13" spans="2:8">
      <c r="B13" s="23"/>
      <c r="C13" s="51" t="s">
        <v>27</v>
      </c>
      <c r="D13" s="52"/>
      <c r="E13" s="40">
        <f>E6+E9</f>
        <v>750031</v>
      </c>
      <c r="F13" s="190">
        <f>E13/E11</f>
        <v>0.77773630022283813</v>
      </c>
      <c r="G13" s="191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88" t="s">
        <v>30</v>
      </c>
      <c r="D3" s="188"/>
      <c r="E3" s="188"/>
      <c r="F3" s="18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84" t="s">
        <v>20</v>
      </c>
      <c r="D5" s="6" t="s">
        <v>13</v>
      </c>
      <c r="E5" s="7">
        <v>156617</v>
      </c>
      <c r="F5" s="47">
        <f>E5/SUM($E$5:$E$12)</f>
        <v>0.34470865815920027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85"/>
      <c r="D6" s="9" t="s">
        <v>195</v>
      </c>
      <c r="E6" s="10">
        <v>59748</v>
      </c>
      <c r="F6" s="53">
        <f t="shared" ref="F6:F12" si="0">E6/SUM($E$5:$E$12)</f>
        <v>0.13150330364964147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85"/>
      <c r="D7" s="9" t="s">
        <v>196</v>
      </c>
      <c r="E7" s="10">
        <v>114680</v>
      </c>
      <c r="F7" s="53">
        <f t="shared" si="0"/>
        <v>0.25240675608456992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85"/>
      <c r="D8" s="9" t="s">
        <v>197</v>
      </c>
      <c r="E8" s="10">
        <v>53574</v>
      </c>
      <c r="F8" s="53">
        <f t="shared" si="0"/>
        <v>0.11791454090054716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85"/>
      <c r="D9" s="9" t="s">
        <v>198</v>
      </c>
      <c r="E9" s="10">
        <v>34917</v>
      </c>
      <c r="F9" s="53">
        <f t="shared" si="0"/>
        <v>7.6851122272453151E-2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85"/>
      <c r="D10" s="9" t="s">
        <v>199</v>
      </c>
      <c r="E10" s="10">
        <v>24267</v>
      </c>
      <c r="F10" s="53">
        <f t="shared" si="0"/>
        <v>5.341083667513305E-2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85"/>
      <c r="D11" s="9" t="s">
        <v>200</v>
      </c>
      <c r="E11" s="10">
        <v>7241</v>
      </c>
      <c r="F11" s="53">
        <f t="shared" si="0"/>
        <v>1.5937193240393884E-2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86"/>
      <c r="D12" s="12" t="s">
        <v>201</v>
      </c>
      <c r="E12" s="13">
        <v>3302</v>
      </c>
      <c r="F12" s="54">
        <f t="shared" si="0"/>
        <v>7.2675890180611252E-3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84" t="s">
        <v>21</v>
      </c>
      <c r="D13" s="6" t="s">
        <v>13</v>
      </c>
      <c r="E13" s="7">
        <v>184429</v>
      </c>
      <c r="F13" s="47">
        <f>E13/SUM($E$13:$E$20)</f>
        <v>0.32847057231093651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85"/>
      <c r="D14" s="9" t="s">
        <v>195</v>
      </c>
      <c r="E14" s="10">
        <v>115353</v>
      </c>
      <c r="F14" s="53">
        <f t="shared" ref="F14:F20" si="1">E14/SUM($E$13:$E$20)</f>
        <v>0.2054452712305736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85"/>
      <c r="D15" s="9" t="s">
        <v>196</v>
      </c>
      <c r="E15" s="10">
        <v>142444</v>
      </c>
      <c r="F15" s="53">
        <f t="shared" si="1"/>
        <v>0.25369471288278439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85"/>
      <c r="D16" s="9" t="s">
        <v>197</v>
      </c>
      <c r="E16" s="10">
        <v>60158</v>
      </c>
      <c r="F16" s="53">
        <f t="shared" si="1"/>
        <v>0.10714222106654224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85"/>
      <c r="D17" s="9" t="s">
        <v>198</v>
      </c>
      <c r="E17" s="10">
        <v>35421</v>
      </c>
      <c r="F17" s="53">
        <f t="shared" si="1"/>
        <v>6.3085285621164139E-2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85"/>
      <c r="D18" s="9" t="s">
        <v>199</v>
      </c>
      <c r="E18" s="10">
        <v>18390</v>
      </c>
      <c r="F18" s="53">
        <f t="shared" si="1"/>
        <v>3.2752841607329226E-2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85"/>
      <c r="D19" s="9" t="s">
        <v>200</v>
      </c>
      <c r="E19" s="10">
        <v>3926</v>
      </c>
      <c r="F19" s="53">
        <f t="shared" si="1"/>
        <v>6.9922597145391273E-3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86"/>
      <c r="D20" s="12" t="s">
        <v>201</v>
      </c>
      <c r="E20" s="13">
        <v>1357</v>
      </c>
      <c r="F20" s="54">
        <f t="shared" si="1"/>
        <v>2.4168355661308189E-3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1015824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rintOptions horizontalCentered="1"/>
  <pageMargins left="0" right="0" top="0.78740157480314965" bottom="0.78740157480314965" header="0.31496062992125984" footer="0.31496062992125984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8" t="s">
        <v>60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32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4" t="s">
        <v>19</v>
      </c>
      <c r="D5" s="56" t="s">
        <v>13</v>
      </c>
      <c r="E5" s="7">
        <v>195952</v>
      </c>
      <c r="F5" s="8">
        <f>E5/SUM($E$5:$E$10)</f>
        <v>0.23670731943021706</v>
      </c>
      <c r="G5" s="47">
        <f>E5/$E$23</f>
        <v>0.10628493074599923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5"/>
      <c r="D6" s="57" t="s">
        <v>33</v>
      </c>
      <c r="E6" s="10">
        <v>34467</v>
      </c>
      <c r="F6" s="11">
        <f t="shared" ref="F6:F10" si="0">E6/SUM($E$5:$E$10)</f>
        <v>4.1635661686542064E-2</v>
      </c>
      <c r="G6" s="53">
        <f t="shared" ref="G6:G22" si="1">E6/$E$23</f>
        <v>1.869500034713785E-2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5"/>
      <c r="D7" s="57" t="s">
        <v>34</v>
      </c>
      <c r="E7" s="10">
        <v>168625</v>
      </c>
      <c r="F7" s="11">
        <f t="shared" si="0"/>
        <v>0.20369667948742728</v>
      </c>
      <c r="G7" s="53">
        <f t="shared" si="1"/>
        <v>9.1462687020515854E-2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5"/>
      <c r="D8" s="57" t="s">
        <v>35</v>
      </c>
      <c r="E8" s="10">
        <v>253270</v>
      </c>
      <c r="F8" s="11">
        <f t="shared" si="0"/>
        <v>0.30594667465548231</v>
      </c>
      <c r="G8" s="53">
        <f t="shared" si="1"/>
        <v>0.1373743794910959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5"/>
      <c r="D9" s="57" t="s">
        <v>36</v>
      </c>
      <c r="E9" s="10">
        <v>138984</v>
      </c>
      <c r="F9" s="11">
        <f t="shared" si="0"/>
        <v>0.16789075938846904</v>
      </c>
      <c r="G9" s="53">
        <f t="shared" si="1"/>
        <v>7.538532301176798E-2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96"/>
      <c r="D10" s="58" t="s">
        <v>37</v>
      </c>
      <c r="E10" s="13">
        <v>36526</v>
      </c>
      <c r="F10" s="14">
        <f t="shared" si="0"/>
        <v>4.4122905351862231E-2</v>
      </c>
      <c r="G10" s="54">
        <f t="shared" si="1"/>
        <v>1.9811807893914672E-2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94" t="s">
        <v>20</v>
      </c>
      <c r="D11" s="59" t="s">
        <v>13</v>
      </c>
      <c r="E11" s="60">
        <v>97228</v>
      </c>
      <c r="F11" s="61">
        <f>E11/SUM($E$11:$E$16)</f>
        <v>0.21399550122593794</v>
      </c>
      <c r="G11" s="62">
        <f t="shared" si="1"/>
        <v>5.2736748012635816E-2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95"/>
      <c r="D12" s="57" t="s">
        <v>33</v>
      </c>
      <c r="E12" s="10">
        <v>9663</v>
      </c>
      <c r="F12" s="11">
        <f t="shared" ref="F12:F16" si="2">E12/SUM($E$11:$E$16)</f>
        <v>2.1267932368723395E-2</v>
      </c>
      <c r="G12" s="53">
        <f t="shared" si="1"/>
        <v>5.2412391085500049E-3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95"/>
      <c r="D13" s="57" t="s">
        <v>34</v>
      </c>
      <c r="E13" s="10">
        <v>26052</v>
      </c>
      <c r="F13" s="11">
        <f t="shared" si="2"/>
        <v>5.7339560599190924E-2</v>
      </c>
      <c r="G13" s="53">
        <f t="shared" si="1"/>
        <v>1.4130680043045093E-2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95"/>
      <c r="D14" s="57" t="s">
        <v>35</v>
      </c>
      <c r="E14" s="10">
        <v>143145</v>
      </c>
      <c r="F14" s="11">
        <f t="shared" si="2"/>
        <v>0.3150572471200363</v>
      </c>
      <c r="G14" s="53">
        <f t="shared" si="1"/>
        <v>7.7642261429513665E-2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95"/>
      <c r="D15" s="57" t="s">
        <v>36</v>
      </c>
      <c r="E15" s="10">
        <v>145733</v>
      </c>
      <c r="F15" s="11">
        <f t="shared" si="2"/>
        <v>0.32075334656847426</v>
      </c>
      <c r="G15" s="53">
        <f t="shared" si="1"/>
        <v>7.9046000104141353E-2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96"/>
      <c r="D16" s="58" t="s">
        <v>37</v>
      </c>
      <c r="E16" s="13">
        <v>32525</v>
      </c>
      <c r="F16" s="14">
        <f t="shared" si="2"/>
        <v>7.1586412117637221E-2</v>
      </c>
      <c r="G16" s="54">
        <f t="shared" si="1"/>
        <v>1.7641653938278892E-2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94" t="s">
        <v>21</v>
      </c>
      <c r="D17" s="59" t="s">
        <v>13</v>
      </c>
      <c r="E17" s="60">
        <v>125218</v>
      </c>
      <c r="F17" s="61">
        <f>E17/SUM($E$17:$E$22)</f>
        <v>0.22301497120100877</v>
      </c>
      <c r="G17" s="62">
        <f t="shared" si="1"/>
        <v>6.7918604852987119E-2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95"/>
      <c r="D18" s="57" t="s">
        <v>33</v>
      </c>
      <c r="E18" s="10">
        <v>7834</v>
      </c>
      <c r="F18" s="11">
        <f t="shared" ref="F18:F22" si="3">E18/SUM($E$17:$E$22)</f>
        <v>1.3952461182806805E-2</v>
      </c>
      <c r="G18" s="53">
        <f t="shared" si="1"/>
        <v>4.2491842260561673E-3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95"/>
      <c r="D19" s="57" t="s">
        <v>34</v>
      </c>
      <c r="E19" s="10">
        <v>46889</v>
      </c>
      <c r="F19" s="11">
        <f t="shared" si="3"/>
        <v>8.3509950523439916E-2</v>
      </c>
      <c r="G19" s="53">
        <f t="shared" si="1"/>
        <v>2.5432729024195508E-2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95"/>
      <c r="D20" s="57" t="s">
        <v>35</v>
      </c>
      <c r="E20" s="10">
        <v>154022</v>
      </c>
      <c r="F20" s="11">
        <f t="shared" si="3"/>
        <v>0.27431528929005233</v>
      </c>
      <c r="G20" s="53">
        <f t="shared" si="1"/>
        <v>8.3541977644322557E-2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95"/>
      <c r="D21" s="57" t="s">
        <v>36</v>
      </c>
      <c r="E21" s="10">
        <v>174186</v>
      </c>
      <c r="F21" s="11">
        <f t="shared" si="3"/>
        <v>0.31022764916880091</v>
      </c>
      <c r="G21" s="53">
        <f t="shared" si="1"/>
        <v>9.4478989481723188E-2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96"/>
      <c r="D22" s="58" t="s">
        <v>37</v>
      </c>
      <c r="E22" s="13">
        <v>53329</v>
      </c>
      <c r="F22" s="14">
        <f t="shared" si="3"/>
        <v>9.4979678633891271E-2</v>
      </c>
      <c r="G22" s="54">
        <f t="shared" si="1"/>
        <v>2.8925803624119138E-2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1843648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8" t="s">
        <v>39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44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4" t="s">
        <v>19</v>
      </c>
      <c r="D5" s="64" t="s">
        <v>13</v>
      </c>
      <c r="E5" s="7">
        <v>164179</v>
      </c>
      <c r="F5" s="8">
        <f>E5/SUM($E$5:$E$9)</f>
        <v>0.19832597267051932</v>
      </c>
      <c r="G5" s="47">
        <f t="shared" ref="G5:G19" si="0">E5/$E$20</f>
        <v>8.9051163779636899E-2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5"/>
      <c r="D6" s="65" t="s">
        <v>40</v>
      </c>
      <c r="E6" s="10">
        <v>12651</v>
      </c>
      <c r="F6" s="11">
        <f>E6/SUM($E$5:$E$9)</f>
        <v>1.5282233904791357E-2</v>
      </c>
      <c r="G6" s="53">
        <f t="shared" si="0"/>
        <v>6.8619389384524596E-3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5"/>
      <c r="D7" s="65" t="s">
        <v>41</v>
      </c>
      <c r="E7" s="10">
        <v>8343</v>
      </c>
      <c r="F7" s="11">
        <f>E7/SUM($E$5:$E$9)</f>
        <v>1.0078229188813081E-2</v>
      </c>
      <c r="G7" s="53">
        <f t="shared" si="0"/>
        <v>4.5252672961432986E-3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5"/>
      <c r="D8" s="65" t="s">
        <v>42</v>
      </c>
      <c r="E8" s="10">
        <v>121524</v>
      </c>
      <c r="F8" s="11">
        <f>E8/SUM($E$5:$E$9)</f>
        <v>0.1467993196621504</v>
      </c>
      <c r="G8" s="53">
        <f t="shared" si="0"/>
        <v>6.5914968584024722E-2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6"/>
      <c r="D9" s="66" t="s">
        <v>43</v>
      </c>
      <c r="E9" s="13">
        <v>521127</v>
      </c>
      <c r="F9" s="14">
        <f>E9/SUM($E$5:$E$9)</f>
        <v>0.62951424457372585</v>
      </c>
      <c r="G9" s="54">
        <f t="shared" si="0"/>
        <v>0.28266078991217414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94" t="s">
        <v>20</v>
      </c>
      <c r="D10" s="64" t="s">
        <v>13</v>
      </c>
      <c r="E10" s="7">
        <v>84014</v>
      </c>
      <c r="F10" s="8">
        <f>E10/SUM($E$10:$E$14)</f>
        <v>0.18491193935899072</v>
      </c>
      <c r="G10" s="47">
        <f t="shared" si="0"/>
        <v>4.5569436248134136E-2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95"/>
      <c r="D11" s="65" t="s">
        <v>40</v>
      </c>
      <c r="E11" s="10">
        <v>4620</v>
      </c>
      <c r="F11" s="11">
        <f>E11/SUM($E$10:$E$14)</f>
        <v>1.0168461921090974E-2</v>
      </c>
      <c r="G11" s="53">
        <f t="shared" si="0"/>
        <v>2.5059013434234733E-3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95"/>
      <c r="D12" s="65" t="s">
        <v>41</v>
      </c>
      <c r="E12" s="10">
        <v>201635</v>
      </c>
      <c r="F12" s="11">
        <f>E12/SUM($E$10:$E$14)</f>
        <v>0.44379173581367504</v>
      </c>
      <c r="G12" s="53">
        <f t="shared" si="0"/>
        <v>0.10936740635956538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95"/>
      <c r="D13" s="65" t="s">
        <v>42</v>
      </c>
      <c r="E13" s="10">
        <v>156308</v>
      </c>
      <c r="F13" s="11">
        <f>E13/SUM($E$10:$E$14)</f>
        <v>0.34402855973201041</v>
      </c>
      <c r="G13" s="53">
        <f t="shared" si="0"/>
        <v>8.4781910646717806E-2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96"/>
      <c r="D14" s="66" t="s">
        <v>43</v>
      </c>
      <c r="E14" s="13">
        <v>7769</v>
      </c>
      <c r="F14" s="14">
        <f>E14/SUM($E$10:$E$14)</f>
        <v>1.7099303174232854E-2</v>
      </c>
      <c r="G14" s="54">
        <f t="shared" si="0"/>
        <v>4.213928038324018E-3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94" t="s">
        <v>21</v>
      </c>
      <c r="D15" s="64" t="s">
        <v>13</v>
      </c>
      <c r="E15" s="7">
        <v>113160</v>
      </c>
      <c r="F15" s="8">
        <f>E15/SUM($E$15:$E$19)</f>
        <v>0.20153950822650218</v>
      </c>
      <c r="G15" s="47">
        <f t="shared" si="0"/>
        <v>6.1378310827229492E-2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95"/>
      <c r="D16" s="65" t="s">
        <v>40</v>
      </c>
      <c r="E16" s="10">
        <v>4068</v>
      </c>
      <c r="F16" s="11">
        <f>E16/SUM($E$15:$E$19)</f>
        <v>7.2451636573472155E-3</v>
      </c>
      <c r="G16" s="53">
        <f t="shared" si="0"/>
        <v>2.2064949491443051E-3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95"/>
      <c r="D17" s="65" t="s">
        <v>41</v>
      </c>
      <c r="E17" s="10">
        <v>151457</v>
      </c>
      <c r="F17" s="11">
        <f>E17/SUM($E$15:$E$19)</f>
        <v>0.26974698919637102</v>
      </c>
      <c r="G17" s="53">
        <f t="shared" si="0"/>
        <v>8.2150714236123162E-2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95"/>
      <c r="D18" s="65" t="s">
        <v>42</v>
      </c>
      <c r="E18" s="10">
        <v>257535</v>
      </c>
      <c r="F18" s="11">
        <f>E18/SUM($E$15:$E$19)</f>
        <v>0.45867335852874019</v>
      </c>
      <c r="G18" s="53">
        <f t="shared" si="0"/>
        <v>0.13968772780921304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96"/>
      <c r="D19" s="66" t="s">
        <v>43</v>
      </c>
      <c r="E19" s="13">
        <v>35258</v>
      </c>
      <c r="F19" s="14">
        <f>E19/SUM($E$15:$E$19)</f>
        <v>6.2794980391039368E-2</v>
      </c>
      <c r="G19" s="54">
        <f t="shared" si="0"/>
        <v>1.9124041031693687E-2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1843648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rintOptions horizont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9" t="s">
        <v>45</v>
      </c>
      <c r="D3" s="189"/>
      <c r="E3" s="189"/>
      <c r="F3" s="189"/>
      <c r="G3" s="189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46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7" t="s">
        <v>20</v>
      </c>
      <c r="D5" s="67" t="s">
        <v>48</v>
      </c>
      <c r="E5" s="34">
        <v>336595</v>
      </c>
      <c r="F5" s="61">
        <f t="shared" ref="F5:F28" si="0">E5/SUM(E5:E16)</f>
        <v>0.3911257523995445</v>
      </c>
      <c r="G5" s="35">
        <f t="shared" ref="G5:G28" si="1">E5/$E$29</f>
        <v>0.17949493236577407</v>
      </c>
      <c r="H5" s="24"/>
      <c r="I5" s="68">
        <f>G5+G17</f>
        <v>0.38046931742918483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8"/>
      <c r="D6" s="69" t="s">
        <v>49</v>
      </c>
      <c r="E6" s="37">
        <v>49917</v>
      </c>
      <c r="F6" s="11">
        <f t="shared" si="0"/>
        <v>5.5410447139896478E-2</v>
      </c>
      <c r="G6" s="38">
        <f t="shared" si="1"/>
        <v>2.6619077939073203E-2</v>
      </c>
      <c r="H6" s="24"/>
      <c r="I6" s="68">
        <f t="shared" ref="I6:I16" si="2">G6+G18</f>
        <v>6.4658064006945265E-2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8"/>
      <c r="D7" s="69" t="s">
        <v>50</v>
      </c>
      <c r="E7" s="37">
        <v>228982</v>
      </c>
      <c r="F7" s="11">
        <f t="shared" si="0"/>
        <v>0.24827979537534398</v>
      </c>
      <c r="G7" s="38">
        <f t="shared" si="1"/>
        <v>0.12210849419325802</v>
      </c>
      <c r="H7" s="24"/>
      <c r="I7" s="68">
        <f t="shared" si="2"/>
        <v>0.26400438558601219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8"/>
      <c r="D8" s="69" t="s">
        <v>51</v>
      </c>
      <c r="E8" s="37">
        <v>145348</v>
      </c>
      <c r="F8" s="11">
        <f t="shared" si="0"/>
        <v>0.15150201171589986</v>
      </c>
      <c r="G8" s="38">
        <f t="shared" si="1"/>
        <v>7.7509260177663158E-2</v>
      </c>
      <c r="H8" s="24"/>
      <c r="I8" s="68">
        <f t="shared" si="2"/>
        <v>0.16545935067303602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8"/>
      <c r="D9" s="69" t="s">
        <v>52</v>
      </c>
      <c r="E9" s="37">
        <v>26232</v>
      </c>
      <c r="F9" s="11">
        <f t="shared" si="0"/>
        <v>2.6795810651927199E-2</v>
      </c>
      <c r="G9" s="38">
        <f t="shared" si="1"/>
        <v>1.3988654215953848E-2</v>
      </c>
      <c r="H9" s="24"/>
      <c r="I9" s="68">
        <f t="shared" si="2"/>
        <v>2.8729747860800306E-2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8"/>
      <c r="D10" s="69" t="s">
        <v>53</v>
      </c>
      <c r="E10" s="37">
        <v>6152</v>
      </c>
      <c r="F10" s="11">
        <f t="shared" si="0"/>
        <v>6.2751818191091116E-3</v>
      </c>
      <c r="G10" s="38">
        <f t="shared" si="1"/>
        <v>3.2806572406430343E-3</v>
      </c>
      <c r="H10" s="24"/>
      <c r="I10" s="68">
        <f t="shared" si="2"/>
        <v>8.8292981035966722E-3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8"/>
      <c r="D11" s="69" t="s">
        <v>54</v>
      </c>
      <c r="E11" s="37">
        <v>7621</v>
      </c>
      <c r="F11" s="11">
        <f t="shared" si="0"/>
        <v>7.7400182607962643E-3</v>
      </c>
      <c r="G11" s="38">
        <f t="shared" si="1"/>
        <v>4.0640261428707032E-3</v>
      </c>
      <c r="H11" s="24"/>
      <c r="I11" s="68">
        <f t="shared" si="2"/>
        <v>6.7703550596885514E-3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8"/>
      <c r="D12" s="69" t="s">
        <v>55</v>
      </c>
      <c r="E12" s="37">
        <v>2686</v>
      </c>
      <c r="F12" s="11">
        <f t="shared" si="0"/>
        <v>2.7350197591431221E-3</v>
      </c>
      <c r="G12" s="38">
        <f t="shared" si="1"/>
        <v>1.4323545754823131E-3</v>
      </c>
      <c r="H12" s="24"/>
      <c r="I12" s="68">
        <f t="shared" si="2"/>
        <v>3.21986482753619E-3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8"/>
      <c r="D13" s="69" t="s">
        <v>56</v>
      </c>
      <c r="E13" s="37">
        <v>5673</v>
      </c>
      <c r="F13" s="11">
        <f t="shared" si="0"/>
        <v>5.7726180700345868E-3</v>
      </c>
      <c r="G13" s="38">
        <f t="shared" si="1"/>
        <v>3.0252224522379608E-3</v>
      </c>
      <c r="H13" s="24"/>
      <c r="I13" s="68">
        <f t="shared" si="2"/>
        <v>6.7788873281947742E-3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8"/>
      <c r="D14" s="69" t="s">
        <v>57</v>
      </c>
      <c r="E14" s="37">
        <v>9548</v>
      </c>
      <c r="F14" s="11">
        <f t="shared" si="0"/>
        <v>9.7021772994658109E-3</v>
      </c>
      <c r="G14" s="38">
        <f t="shared" si="1"/>
        <v>5.0916312310890265E-3</v>
      </c>
      <c r="H14" s="24"/>
      <c r="I14" s="68">
        <f t="shared" si="2"/>
        <v>1.2114754745274455E-2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98"/>
      <c r="D15" s="69" t="s">
        <v>58</v>
      </c>
      <c r="E15" s="37">
        <v>38078</v>
      </c>
      <c r="F15" s="11">
        <f t="shared" si="0"/>
        <v>3.8550981998135121E-2</v>
      </c>
      <c r="G15" s="38">
        <f t="shared" si="1"/>
        <v>2.0305732511249262E-2</v>
      </c>
      <c r="H15" s="24"/>
      <c r="I15" s="68">
        <f t="shared" si="2"/>
        <v>5.4554258295231417E-2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9"/>
      <c r="D16" s="70" t="s">
        <v>59</v>
      </c>
      <c r="E16" s="43">
        <v>3748</v>
      </c>
      <c r="F16" s="14">
        <f t="shared" si="0"/>
        <v>3.6967008818623954E-3</v>
      </c>
      <c r="G16" s="71">
        <f t="shared" si="1"/>
        <v>1.9986838975829149E-3</v>
      </c>
      <c r="H16" s="24"/>
      <c r="I16" s="68">
        <f t="shared" si="2"/>
        <v>4.4117160844993212E-3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97" t="s">
        <v>21</v>
      </c>
      <c r="D17" s="67" t="s">
        <v>48</v>
      </c>
      <c r="E17" s="34">
        <v>376874</v>
      </c>
      <c r="F17" s="61">
        <f t="shared" si="0"/>
        <v>0.37143104940206217</v>
      </c>
      <c r="G17" s="35">
        <f t="shared" si="1"/>
        <v>0.20097438506341075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98"/>
      <c r="D18" s="69" t="s">
        <v>49</v>
      </c>
      <c r="E18" s="37">
        <v>71332</v>
      </c>
      <c r="F18" s="11">
        <f t="shared" si="0"/>
        <v>2.8385038841805099E-2</v>
      </c>
      <c r="G18" s="38">
        <f t="shared" si="1"/>
        <v>3.8038986067872066E-2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98"/>
      <c r="D19" s="69" t="s">
        <v>50</v>
      </c>
      <c r="E19" s="37">
        <v>266088</v>
      </c>
      <c r="F19" s="11">
        <f t="shared" si="0"/>
        <v>0.10897733611502235</v>
      </c>
      <c r="G19" s="38">
        <f t="shared" si="1"/>
        <v>0.14189589139275419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98"/>
      <c r="D20" s="69" t="s">
        <v>51</v>
      </c>
      <c r="E20" s="37">
        <v>164927</v>
      </c>
      <c r="F20" s="11">
        <f t="shared" si="0"/>
        <v>7.5807802374891639E-2</v>
      </c>
      <c r="G20" s="38">
        <f t="shared" si="1"/>
        <v>8.7950090495372849E-2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98"/>
      <c r="D21" s="69" t="s">
        <v>52</v>
      </c>
      <c r="E21" s="37">
        <v>27643</v>
      </c>
      <c r="F21" s="11">
        <f t="shared" si="0"/>
        <v>1.374817411336636E-2</v>
      </c>
      <c r="G21" s="38">
        <f t="shared" si="1"/>
        <v>1.4741093644846456E-2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98"/>
      <c r="D22" s="69" t="s">
        <v>53</v>
      </c>
      <c r="E22" s="37">
        <v>10405</v>
      </c>
      <c r="F22" s="11">
        <f t="shared" si="0"/>
        <v>5.2470368487723797E-3</v>
      </c>
      <c r="G22" s="38">
        <f t="shared" si="1"/>
        <v>5.548640862953637E-3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98"/>
      <c r="D23" s="69" t="s">
        <v>54</v>
      </c>
      <c r="E23" s="37">
        <v>5075</v>
      </c>
      <c r="F23" s="11">
        <f t="shared" si="0"/>
        <v>2.5727218484664295E-3</v>
      </c>
      <c r="G23" s="38">
        <f t="shared" si="1"/>
        <v>2.7063289168178478E-3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98"/>
      <c r="D24" s="69" t="s">
        <v>55</v>
      </c>
      <c r="E24" s="37">
        <v>3352</v>
      </c>
      <c r="F24" s="11">
        <f t="shared" si="0"/>
        <v>1.7036467799449466E-3</v>
      </c>
      <c r="G24" s="38">
        <f t="shared" si="1"/>
        <v>1.7875102520538771E-3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98"/>
      <c r="D25" s="69" t="s">
        <v>56</v>
      </c>
      <c r="E25" s="37">
        <v>7039</v>
      </c>
      <c r="F25" s="11">
        <f t="shared" si="0"/>
        <v>3.5836618823414414E-3</v>
      </c>
      <c r="G25" s="38">
        <f t="shared" si="1"/>
        <v>3.7536648759568139E-3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98"/>
      <c r="D26" s="69" t="s">
        <v>57</v>
      </c>
      <c r="E26" s="37">
        <v>13170</v>
      </c>
      <c r="F26" s="11">
        <f t="shared" si="0"/>
        <v>6.7291622065316307E-3</v>
      </c>
      <c r="G26" s="38">
        <f t="shared" si="1"/>
        <v>7.0231235141854295E-3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98"/>
      <c r="D27" s="69" t="s">
        <v>58</v>
      </c>
      <c r="E27" s="37">
        <v>64224</v>
      </c>
      <c r="F27" s="11">
        <f t="shared" si="0"/>
        <v>3.3037325943693949E-2</v>
      </c>
      <c r="G27" s="38">
        <f t="shared" si="1"/>
        <v>3.4248525783982159E-2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99"/>
      <c r="D28" s="70" t="s">
        <v>59</v>
      </c>
      <c r="E28" s="43">
        <v>4525</v>
      </c>
      <c r="F28" s="14">
        <f t="shared" si="0"/>
        <v>2.4072234791800437E-3</v>
      </c>
      <c r="G28" s="71">
        <f t="shared" si="1"/>
        <v>2.4130321869164062E-3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1875234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2016-11-03T12:23:27Z</dcterms:modified>
</cp:coreProperties>
</file>