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1435" windowHeight="10005"/>
  </bookViews>
  <sheets>
    <sheet name="Sistema" sheetId="1" r:id="rId1"/>
  </sheets>
  <definedNames>
    <definedName name="_xlnm._FilterDatabase" localSheetId="0" hidden="1">Sistema!$A$1:$A$122</definedName>
    <definedName name="_xlnm.Print_Area" localSheetId="0">Sistema!$C$1:$AU$88</definedName>
  </definedNames>
  <calcPr calcId="125725"/>
</workbook>
</file>

<file path=xl/calcChain.xml><?xml version="1.0" encoding="utf-8"?>
<calcChain xmlns="http://schemas.openxmlformats.org/spreadsheetml/2006/main">
  <c r="Z3" i="1"/>
  <c r="Z12"/>
  <c r="Z11"/>
  <c r="Z10"/>
  <c r="Z9"/>
  <c r="Z8"/>
  <c r="Z61"/>
  <c r="Z60"/>
  <c r="Z58"/>
  <c r="Z57"/>
  <c r="Z56"/>
  <c r="Z53"/>
  <c r="Z52"/>
  <c r="Z51"/>
  <c r="Z50"/>
  <c r="Z49"/>
  <c r="Z47"/>
  <c r="Z43"/>
  <c r="Z42"/>
  <c r="Z41"/>
  <c r="Z40"/>
  <c r="Z39"/>
  <c r="Z38"/>
  <c r="Z37"/>
  <c r="Z36"/>
  <c r="Z35"/>
  <c r="Z34"/>
  <c r="Z32"/>
  <c r="Z31"/>
  <c r="Z30"/>
  <c r="Z29"/>
  <c r="Z28"/>
  <c r="Z27"/>
  <c r="Z26"/>
  <c r="Z25"/>
  <c r="Z21"/>
  <c r="Z19"/>
  <c r="Z18"/>
  <c r="Z17"/>
  <c r="Z16"/>
  <c r="Z74" l="1"/>
  <c r="Z24"/>
  <c r="Z54"/>
  <c r="Z46" s="1"/>
  <c r="Z72"/>
  <c r="Z48"/>
  <c r="Z70"/>
  <c r="Z33"/>
  <c r="Z55"/>
  <c r="Z75"/>
  <c r="Z4"/>
  <c r="Z77"/>
  <c r="Z59"/>
  <c r="Z71"/>
  <c r="Z23" l="1"/>
  <c r="Z69"/>
  <c r="Z45"/>
  <c r="Z84" l="1"/>
  <c r="Z82"/>
  <c r="Z85"/>
  <c r="Z86"/>
  <c r="Z80"/>
  <c r="Z83" l="1"/>
  <c r="Z6" l="1"/>
  <c r="Z81"/>
  <c r="Z76"/>
  <c r="Z66"/>
  <c r="Z64"/>
  <c r="Z68"/>
  <c r="Z67"/>
  <c r="Z14" s="1"/>
  <c r="Z65"/>
  <c r="Z73"/>
  <c r="Z63" l="1"/>
  <c r="Z5" s="1"/>
  <c r="Z79"/>
</calcChain>
</file>

<file path=xl/sharedStrings.xml><?xml version="1.0" encoding="utf-8"?>
<sst xmlns="http://schemas.openxmlformats.org/spreadsheetml/2006/main" count="148" uniqueCount="78">
  <si>
    <t>Total</t>
  </si>
  <si>
    <t>Real</t>
  </si>
  <si>
    <t>SISTEMA -  SALDO INICIAL</t>
  </si>
  <si>
    <t>SISTEMA - SALDO FINAL</t>
  </si>
  <si>
    <t>SISTEMA - SALDO À PAGAR</t>
  </si>
  <si>
    <t xml:space="preserve">5020-2 - (Banco Brasil)  </t>
  </si>
  <si>
    <t xml:space="preserve">5019-9 - (Banco Brasil)  </t>
  </si>
  <si>
    <t xml:space="preserve">1-6 - (Caixa Econômica)  </t>
  </si>
  <si>
    <t xml:space="preserve">2-4 - (Caixa Econômica)  </t>
  </si>
  <si>
    <t xml:space="preserve">81-4 - (Caixa Econômica)  </t>
  </si>
  <si>
    <t xml:space="preserve">MULTAS - SALDO FINAL     </t>
  </si>
  <si>
    <t xml:space="preserve">MULTAS - GESTÃO FINANCEIRA </t>
  </si>
  <si>
    <t>MULTAS - Receita -  Diversas e Financeiras</t>
  </si>
  <si>
    <t>MULTAS - Saídas (Transcooper)</t>
  </si>
  <si>
    <t>MULTAS - Saídas (Tarifas/Penhora/Bloqueio Judicial)</t>
  </si>
  <si>
    <t xml:space="preserve">GESTÃO ACUMULADO - EMPRÉSTIMO/DEVOLUÇÃO </t>
  </si>
  <si>
    <t xml:space="preserve">TOTAL RECEITA </t>
  </si>
  <si>
    <t>Receita - Venda de Crédito Eletrônico</t>
  </si>
  <si>
    <t>A</t>
  </si>
  <si>
    <t>Crédito Postos (c/c 5019-9)</t>
  </si>
  <si>
    <t>Outros-XVN/Funap/EMTU (c/c 5020-2)</t>
  </si>
  <si>
    <t>Créditos LOJAS (c/c 1-6 Dinheiro Dia)</t>
  </si>
  <si>
    <t>Créditos LOTÉRICAS (c/c 1-6 Dinheiro Dia)</t>
  </si>
  <si>
    <t>CréditosMULTICONTA (c/c 1-6 TED Dia Seguinte)</t>
  </si>
  <si>
    <t>Créditos LOJA VIRTUAL (c/c 2-4 Ted Dia Seguinte)</t>
  </si>
  <si>
    <t>Créditos WEB (c/c 81-4 Ted Dia Seguinte)</t>
  </si>
  <si>
    <t>Receita -  Diversas e Financeiras</t>
  </si>
  <si>
    <t>Receitas Financeiras</t>
  </si>
  <si>
    <t>Royal Bus (Viação Jundiaiense)</t>
  </si>
  <si>
    <t>Zona Azul</t>
  </si>
  <si>
    <t>Outras</t>
  </si>
  <si>
    <t>Alugueis Diversos - Exploração Terminais</t>
  </si>
  <si>
    <t>Gerenc. e Operação Bilhet. Eletrôn. (SBE)</t>
  </si>
  <si>
    <t>Reembolso Paese</t>
  </si>
  <si>
    <t xml:space="preserve">Serviços Especiais -  U S P </t>
  </si>
  <si>
    <t>Recurso PMSP - Transp.Pess.Deficiencia Mobil. Reduzida</t>
  </si>
  <si>
    <t/>
  </si>
  <si>
    <t>Recurso PMSP - Compensações Tarifarias Sistema Onibus</t>
  </si>
  <si>
    <t>TOTAL VENCIMENTO DO DIA</t>
  </si>
  <si>
    <t>Remuneração Subsistema Estrutural (+) Revisão</t>
  </si>
  <si>
    <t>Remuneração Subsistema Local (+) Revisão</t>
  </si>
  <si>
    <t xml:space="preserve">Frota Pública </t>
  </si>
  <si>
    <t>731/733</t>
  </si>
  <si>
    <t xml:space="preserve">Transferência Resam </t>
  </si>
  <si>
    <t>Spurbanos (Rede Comerc. + Terminais Urbanos)</t>
  </si>
  <si>
    <t>727/714</t>
  </si>
  <si>
    <t>Comercialização Rede Complementar</t>
  </si>
  <si>
    <t>Remuneração Subsistema Estrutural  Paese</t>
  </si>
  <si>
    <t>X</t>
  </si>
  <si>
    <t>Comercialização - CEF</t>
  </si>
  <si>
    <t>728/739</t>
  </si>
  <si>
    <t>Gerenc.Créd.Eletr.(TX. Ger. Paese)</t>
  </si>
  <si>
    <t>Bilhete Único sem Cadastro</t>
  </si>
  <si>
    <t xml:space="preserve">Energia de Tração   </t>
  </si>
  <si>
    <t>730/713/716/718/738</t>
  </si>
  <si>
    <t>Despesas Gerais - Diversas</t>
  </si>
  <si>
    <t>713/718/215</t>
  </si>
  <si>
    <t>Despesas Gerais - R A T E I O</t>
  </si>
  <si>
    <t xml:space="preserve">Despesas Gerais - Penhora / Bloqueio Judicial </t>
  </si>
  <si>
    <t>TOTAL PAGAMENTO REALIZADO</t>
  </si>
  <si>
    <t xml:space="preserve">Gerenc.Crédito Eletrônico Paese </t>
  </si>
  <si>
    <t>713/215</t>
  </si>
  <si>
    <t>DÍVIDA ACUMULADA</t>
  </si>
  <si>
    <t xml:space="preserve">Remuneração Subsistema Estrutural </t>
  </si>
  <si>
    <t xml:space="preserve">Remuneração Subsistema Local </t>
  </si>
  <si>
    <t>Frota Pública</t>
  </si>
  <si>
    <t>SISTEMA</t>
  </si>
  <si>
    <t>TRANSPORTE</t>
  </si>
  <si>
    <t>Final</t>
  </si>
  <si>
    <t>(Revisão Estrutural- Notas explicativas abaixo)</t>
  </si>
  <si>
    <t>(Revisão Local - Notas explicativas abaixo)</t>
  </si>
  <si>
    <t>seg</t>
  </si>
  <si>
    <t>ter</t>
  </si>
  <si>
    <t>Créditos MULTIC./OUTROS(c/c 1-6 DINHEIRO Dia)</t>
  </si>
  <si>
    <t>qua</t>
  </si>
  <si>
    <t>qui</t>
  </si>
  <si>
    <t>sex</t>
  </si>
  <si>
    <t xml:space="preserve">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</si>
</sst>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[$-416]mmmm\-yy;@"/>
    <numFmt numFmtId="165" formatCode="[$-416]mmmm\-yyyy;@"/>
    <numFmt numFmtId="166" formatCode="dd/mm;@"/>
    <numFmt numFmtId="167" formatCode="_(* #,##0_);[Red]_(* \(#,##0\);_(* &quot;-&quot;??_);_(@_)"/>
    <numFmt numFmtId="168" formatCode="_(* #.0\,##0_);_(* \(#.0\,##0\);_(* &quot;-&quot;??_);_(@_)"/>
  </numFmts>
  <fonts count="10">
    <font>
      <sz val="10"/>
      <name val="Arial"/>
    </font>
    <font>
      <sz val="12"/>
      <color theme="1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7">
    <xf numFmtId="0" fontId="0" fillId="0" borderId="0" xfId="0"/>
    <xf numFmtId="0" fontId="3" fillId="2" borderId="0" xfId="1" applyFont="1" applyFill="1" applyProtection="1"/>
    <xf numFmtId="0" fontId="3" fillId="0" borderId="0" xfId="0" applyFont="1"/>
    <xf numFmtId="0" fontId="3" fillId="2" borderId="0" xfId="1" applyFont="1" applyFill="1" applyBorder="1" applyProtection="1"/>
    <xf numFmtId="0" fontId="5" fillId="0" borderId="0" xfId="2" applyFont="1"/>
    <xf numFmtId="0" fontId="3" fillId="0" borderId="0" xfId="1" applyFont="1" applyBorder="1" applyProtection="1"/>
    <xf numFmtId="0" fontId="4" fillId="2" borderId="0" xfId="1" applyFont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center"/>
    </xf>
    <xf numFmtId="167" fontId="4" fillId="2" borderId="0" xfId="1" applyNumberFormat="1" applyFont="1" applyFill="1" applyBorder="1" applyAlignment="1" applyProtection="1">
      <alignment horizontal="right"/>
    </xf>
    <xf numFmtId="0" fontId="3" fillId="0" borderId="0" xfId="2" applyFont="1" applyAlignment="1">
      <alignment horizontal="left"/>
    </xf>
    <xf numFmtId="0" fontId="3" fillId="0" borderId="0" xfId="2" applyFont="1"/>
    <xf numFmtId="0" fontId="3" fillId="0" borderId="0" xfId="2" applyFont="1" applyAlignment="1">
      <alignment horizontal="right"/>
    </xf>
    <xf numFmtId="167" fontId="3" fillId="0" borderId="0" xfId="2" applyNumberFormat="1" applyFont="1" applyAlignment="1">
      <alignment horizontal="right"/>
    </xf>
    <xf numFmtId="167" fontId="3" fillId="2" borderId="0" xfId="2" applyNumberFormat="1" applyFont="1" applyFill="1" applyBorder="1" applyAlignment="1">
      <alignment horizontal="right"/>
    </xf>
    <xf numFmtId="0" fontId="4" fillId="2" borderId="0" xfId="1" applyFont="1" applyFill="1" applyAlignment="1" applyProtection="1">
      <alignment horizontal="left"/>
    </xf>
    <xf numFmtId="0" fontId="4" fillId="2" borderId="0" xfId="1" applyFont="1" applyFill="1" applyProtection="1"/>
    <xf numFmtId="167" fontId="4" fillId="2" borderId="0" xfId="1" applyNumberFormat="1" applyFont="1" applyFill="1" applyAlignment="1" applyProtection="1">
      <alignment horizontal="right"/>
    </xf>
    <xf numFmtId="167" fontId="3" fillId="2" borderId="0" xfId="1" applyNumberFormat="1" applyFont="1" applyFill="1" applyProtection="1"/>
    <xf numFmtId="167" fontId="5" fillId="3" borderId="0" xfId="1" applyNumberFormat="1" applyFont="1" applyFill="1" applyBorder="1" applyAlignment="1" applyProtection="1">
      <alignment horizontal="right"/>
    </xf>
    <xf numFmtId="0" fontId="3" fillId="2" borderId="0" xfId="1" applyFont="1" applyFill="1" applyAlignment="1" applyProtection="1">
      <alignment horizontal="left"/>
    </xf>
    <xf numFmtId="0" fontId="3" fillId="2" borderId="0" xfId="1" applyFont="1" applyFill="1" applyAlignment="1" applyProtection="1">
      <alignment horizontal="center"/>
    </xf>
    <xf numFmtId="167" fontId="4" fillId="2" borderId="0" xfId="3" quotePrefix="1" applyNumberFormat="1" applyFont="1" applyFill="1" applyBorder="1" applyAlignment="1" applyProtection="1">
      <alignment horizontal="right"/>
    </xf>
    <xf numFmtId="167" fontId="3" fillId="2" borderId="0" xfId="1" applyNumberFormat="1" applyFont="1" applyFill="1" applyAlignment="1" applyProtection="1">
      <alignment horizontal="right"/>
    </xf>
    <xf numFmtId="167" fontId="3" fillId="2" borderId="0" xfId="1" applyNumberFormat="1" applyFont="1" applyFill="1" applyBorder="1" applyAlignment="1" applyProtection="1">
      <alignment horizontal="right"/>
    </xf>
    <xf numFmtId="168" fontId="3" fillId="0" borderId="0" xfId="1" applyNumberFormat="1" applyFont="1" applyAlignment="1" applyProtection="1">
      <alignment horizontal="left"/>
    </xf>
    <xf numFmtId="168" fontId="3" fillId="0" borderId="0" xfId="1" applyNumberFormat="1" applyFont="1" applyProtection="1"/>
    <xf numFmtId="167" fontId="3" fillId="0" borderId="0" xfId="1" applyNumberFormat="1" applyFont="1" applyBorder="1" applyAlignment="1" applyProtection="1">
      <alignment horizontal="right"/>
    </xf>
    <xf numFmtId="0" fontId="3" fillId="0" borderId="0" xfId="1" applyFont="1" applyProtection="1"/>
    <xf numFmtId="0" fontId="3" fillId="0" borderId="1" xfId="2" applyFont="1" applyBorder="1"/>
    <xf numFmtId="167" fontId="3" fillId="2" borderId="0" xfId="2" applyNumberFormat="1" applyFont="1" applyFill="1" applyAlignment="1">
      <alignment horizontal="right"/>
    </xf>
    <xf numFmtId="167" fontId="3" fillId="0" borderId="0" xfId="2" applyNumberFormat="1" applyFont="1" applyBorder="1" applyAlignment="1">
      <alignment horizontal="right"/>
    </xf>
    <xf numFmtId="22" fontId="4" fillId="2" borderId="0" xfId="1" applyNumberFormat="1" applyFont="1" applyFill="1" applyAlignment="1" applyProtection="1">
      <alignment horizontal="left"/>
    </xf>
    <xf numFmtId="167" fontId="4" fillId="2" borderId="0" xfId="1" applyNumberFormat="1" applyFont="1" applyFill="1" applyAlignment="1" applyProtection="1">
      <alignment horizontal="left"/>
    </xf>
    <xf numFmtId="0" fontId="4" fillId="3" borderId="2" xfId="1" applyFont="1" applyFill="1" applyBorder="1" applyAlignment="1" applyProtection="1">
      <alignment horizontal="left" vertical="center"/>
    </xf>
    <xf numFmtId="165" fontId="4" fillId="3" borderId="3" xfId="5" applyNumberFormat="1" applyFont="1" applyFill="1" applyBorder="1" applyAlignment="1" applyProtection="1">
      <alignment horizontal="left" vertical="center"/>
    </xf>
    <xf numFmtId="164" fontId="4" fillId="3" borderId="4" xfId="3" applyNumberFormat="1" applyFont="1" applyFill="1" applyBorder="1" applyAlignment="1" applyProtection="1">
      <alignment horizontal="right" vertical="center"/>
    </xf>
    <xf numFmtId="14" fontId="6" fillId="3" borderId="5" xfId="1" applyNumberFormat="1" applyFont="1" applyFill="1" applyBorder="1" applyAlignment="1" applyProtection="1">
      <alignment horizontal="right" vertical="center"/>
    </xf>
    <xf numFmtId="0" fontId="3" fillId="3" borderId="9" xfId="1" applyFont="1" applyFill="1" applyBorder="1" applyProtection="1"/>
    <xf numFmtId="0" fontId="3" fillId="3" borderId="10" xfId="0" applyFont="1" applyFill="1" applyBorder="1" applyAlignment="1">
      <alignment horizontal="left" vertical="center"/>
    </xf>
    <xf numFmtId="165" fontId="4" fillId="3" borderId="11" xfId="3" applyNumberFormat="1" applyFont="1" applyFill="1" applyBorder="1" applyAlignment="1" applyProtection="1">
      <alignment horizontal="right" vertical="center"/>
    </xf>
    <xf numFmtId="168" fontId="4" fillId="3" borderId="6" xfId="3" applyNumberFormat="1" applyFont="1" applyFill="1" applyBorder="1" applyAlignment="1" applyProtection="1">
      <alignment horizontal="left"/>
    </xf>
    <xf numFmtId="168" fontId="4" fillId="3" borderId="7" xfId="3" applyNumberFormat="1" applyFont="1" applyFill="1" applyBorder="1" applyAlignment="1" applyProtection="1">
      <alignment horizontal="center"/>
    </xf>
    <xf numFmtId="167" fontId="4" fillId="3" borderId="8" xfId="3" applyNumberFormat="1" applyFont="1" applyFill="1" applyBorder="1" applyAlignment="1" applyProtection="1">
      <alignment horizontal="right"/>
    </xf>
    <xf numFmtId="167" fontId="4" fillId="3" borderId="0" xfId="3" applyNumberFormat="1" applyFont="1" applyFill="1" applyBorder="1" applyAlignment="1" applyProtection="1">
      <alignment horizontal="right"/>
    </xf>
    <xf numFmtId="0" fontId="4" fillId="3" borderId="2" xfId="1" applyFont="1" applyFill="1" applyBorder="1" applyAlignment="1" applyProtection="1">
      <alignment horizontal="left"/>
    </xf>
    <xf numFmtId="0" fontId="4" fillId="3" borderId="3" xfId="1" applyFont="1" applyFill="1" applyBorder="1" applyAlignment="1" applyProtection="1">
      <alignment horizontal="left"/>
    </xf>
    <xf numFmtId="167" fontId="4" fillId="3" borderId="4" xfId="1" applyNumberFormat="1" applyFont="1" applyFill="1" applyBorder="1" applyAlignment="1" applyProtection="1">
      <alignment horizontal="right"/>
    </xf>
    <xf numFmtId="167" fontId="4" fillId="3" borderId="5" xfId="1" applyNumberFormat="1" applyFont="1" applyFill="1" applyBorder="1" applyAlignment="1" applyProtection="1">
      <alignment horizontal="right"/>
    </xf>
    <xf numFmtId="0" fontId="4" fillId="3" borderId="6" xfId="1" applyFont="1" applyFill="1" applyBorder="1" applyAlignment="1" applyProtection="1">
      <alignment horizontal="left"/>
    </xf>
    <xf numFmtId="0" fontId="4" fillId="3" borderId="7" xfId="1" applyFont="1" applyFill="1" applyBorder="1" applyAlignment="1" applyProtection="1">
      <alignment horizontal="left"/>
    </xf>
    <xf numFmtId="167" fontId="4" fillId="3" borderId="8" xfId="1" applyNumberFormat="1" applyFont="1" applyFill="1" applyBorder="1" applyAlignment="1" applyProtection="1">
      <alignment horizontal="right"/>
    </xf>
    <xf numFmtId="167" fontId="4" fillId="3" borderId="0" xfId="1" applyNumberFormat="1" applyFont="1" applyFill="1" applyBorder="1" applyAlignment="1" applyProtection="1">
      <alignment horizontal="right"/>
    </xf>
    <xf numFmtId="0" fontId="4" fillId="3" borderId="9" xfId="1" applyFont="1" applyFill="1" applyBorder="1" applyAlignment="1" applyProtection="1">
      <alignment horizontal="left"/>
    </xf>
    <xf numFmtId="0" fontId="4" fillId="3" borderId="10" xfId="1" applyFont="1" applyFill="1" applyBorder="1" applyAlignment="1" applyProtection="1">
      <alignment horizontal="left"/>
    </xf>
    <xf numFmtId="167" fontId="4" fillId="3" borderId="11" xfId="1" applyNumberFormat="1" applyFont="1" applyFill="1" applyBorder="1" applyAlignment="1" applyProtection="1">
      <alignment horizontal="right"/>
    </xf>
    <xf numFmtId="167" fontId="4" fillId="3" borderId="12" xfId="1" applyNumberFormat="1" applyFont="1" applyFill="1" applyBorder="1" applyAlignment="1" applyProtection="1">
      <alignment horizontal="right"/>
    </xf>
    <xf numFmtId="168" fontId="4" fillId="3" borderId="13" xfId="3" applyNumberFormat="1" applyFont="1" applyFill="1" applyBorder="1" applyAlignment="1" applyProtection="1">
      <alignment horizontal="left"/>
    </xf>
    <xf numFmtId="168" fontId="4" fillId="3" borderId="14" xfId="3" applyNumberFormat="1" applyFont="1" applyFill="1" applyBorder="1" applyAlignment="1" applyProtection="1">
      <alignment horizontal="center"/>
    </xf>
    <xf numFmtId="167" fontId="4" fillId="3" borderId="15" xfId="3" applyNumberFormat="1" applyFont="1" applyFill="1" applyBorder="1" applyAlignment="1" applyProtection="1">
      <alignment horizontal="right"/>
    </xf>
    <xf numFmtId="167" fontId="4" fillId="3" borderId="16" xfId="3" applyNumberFormat="1" applyFont="1" applyFill="1" applyBorder="1" applyAlignment="1" applyProtection="1">
      <alignment horizontal="right"/>
    </xf>
    <xf numFmtId="0" fontId="7" fillId="3" borderId="13" xfId="1" applyFont="1" applyFill="1" applyBorder="1" applyAlignment="1" applyProtection="1">
      <alignment horizontal="left"/>
    </xf>
    <xf numFmtId="0" fontId="7" fillId="3" borderId="14" xfId="1" applyFont="1" applyFill="1" applyBorder="1" applyAlignment="1" applyProtection="1">
      <alignment horizontal="left"/>
    </xf>
    <xf numFmtId="167" fontId="4" fillId="3" borderId="15" xfId="1" applyNumberFormat="1" applyFont="1" applyFill="1" applyBorder="1" applyAlignment="1" applyProtection="1">
      <alignment horizontal="right"/>
    </xf>
    <xf numFmtId="167" fontId="4" fillId="3" borderId="16" xfId="1" applyNumberFormat="1" applyFont="1" applyFill="1" applyBorder="1" applyAlignment="1" applyProtection="1">
      <alignment horizontal="right"/>
    </xf>
    <xf numFmtId="168" fontId="4" fillId="3" borderId="2" xfId="3" applyNumberFormat="1" applyFont="1" applyFill="1" applyBorder="1" applyAlignment="1" applyProtection="1">
      <alignment horizontal="left"/>
    </xf>
    <xf numFmtId="168" fontId="4" fillId="3" borderId="3" xfId="3" applyNumberFormat="1" applyFont="1" applyFill="1" applyBorder="1" applyAlignment="1" applyProtection="1">
      <alignment horizontal="center"/>
    </xf>
    <xf numFmtId="167" fontId="4" fillId="3" borderId="4" xfId="3" applyNumberFormat="1" applyFont="1" applyFill="1" applyBorder="1" applyAlignment="1" applyProtection="1">
      <alignment horizontal="right"/>
    </xf>
    <xf numFmtId="167" fontId="4" fillId="3" borderId="5" xfId="3" applyNumberFormat="1" applyFont="1" applyFill="1" applyBorder="1" applyAlignment="1" applyProtection="1">
      <alignment horizontal="right"/>
    </xf>
    <xf numFmtId="0" fontId="6" fillId="3" borderId="6" xfId="1" applyFont="1" applyFill="1" applyBorder="1" applyAlignment="1" applyProtection="1">
      <alignment horizontal="left"/>
    </xf>
    <xf numFmtId="0" fontId="6" fillId="3" borderId="7" xfId="1" applyFont="1" applyFill="1" applyBorder="1" applyAlignment="1" applyProtection="1">
      <alignment horizontal="right"/>
    </xf>
    <xf numFmtId="167" fontId="6" fillId="3" borderId="8" xfId="1" applyNumberFormat="1" applyFont="1" applyFill="1" applyBorder="1" applyAlignment="1" applyProtection="1">
      <alignment horizontal="right"/>
    </xf>
    <xf numFmtId="0" fontId="6" fillId="3" borderId="7" xfId="1" applyFont="1" applyFill="1" applyBorder="1" applyAlignment="1" applyProtection="1">
      <alignment horizontal="left"/>
    </xf>
    <xf numFmtId="0" fontId="8" fillId="3" borderId="9" xfId="1" applyFont="1" applyFill="1" applyBorder="1" applyAlignment="1" applyProtection="1">
      <alignment horizontal="left"/>
    </xf>
    <xf numFmtId="0" fontId="8" fillId="3" borderId="10" xfId="1" applyFont="1" applyFill="1" applyBorder="1" applyAlignment="1" applyProtection="1">
      <alignment horizontal="left"/>
    </xf>
    <xf numFmtId="167" fontId="6" fillId="3" borderId="11" xfId="1" quotePrefix="1" applyNumberFormat="1" applyFont="1" applyFill="1" applyBorder="1" applyAlignment="1" applyProtection="1">
      <alignment horizontal="right"/>
    </xf>
    <xf numFmtId="167" fontId="5" fillId="3" borderId="12" xfId="1" applyNumberFormat="1" applyFont="1" applyFill="1" applyBorder="1" applyAlignment="1" applyProtection="1">
      <alignment horizontal="right"/>
    </xf>
    <xf numFmtId="0" fontId="4" fillId="3" borderId="7" xfId="1" applyFont="1" applyFill="1" applyBorder="1" applyAlignment="1" applyProtection="1">
      <alignment horizontal="right"/>
    </xf>
    <xf numFmtId="167" fontId="3" fillId="3" borderId="0" xfId="1" applyNumberFormat="1" applyFont="1" applyFill="1" applyBorder="1" applyAlignment="1" applyProtection="1">
      <alignment horizontal="right"/>
    </xf>
    <xf numFmtId="167" fontId="3" fillId="3" borderId="12" xfId="1" applyNumberFormat="1" applyFont="1" applyFill="1" applyBorder="1" applyAlignment="1" applyProtection="1">
      <alignment horizontal="right"/>
    </xf>
    <xf numFmtId="38" fontId="4" fillId="3" borderId="12" xfId="1" applyNumberFormat="1" applyFont="1" applyFill="1" applyBorder="1" applyAlignment="1" applyProtection="1">
      <alignment horizontal="right" vertical="center"/>
    </xf>
    <xf numFmtId="0" fontId="4" fillId="3" borderId="0" xfId="1" applyFont="1" applyFill="1" applyBorder="1" applyProtection="1"/>
    <xf numFmtId="0" fontId="4" fillId="3" borderId="0" xfId="2" applyFont="1" applyFill="1" applyBorder="1" applyAlignment="1">
      <alignment horizontal="right"/>
    </xf>
    <xf numFmtId="0" fontId="4" fillId="4" borderId="0" xfId="1" applyFont="1" applyFill="1" applyBorder="1" applyProtection="1"/>
    <xf numFmtId="0" fontId="4" fillId="4" borderId="0" xfId="2" applyFont="1" applyFill="1" applyBorder="1" applyAlignment="1">
      <alignment horizontal="right"/>
    </xf>
    <xf numFmtId="165" fontId="6" fillId="4" borderId="6" xfId="2" applyNumberFormat="1" applyFont="1" applyFill="1" applyBorder="1" applyAlignment="1">
      <alignment horizontal="left"/>
    </xf>
    <xf numFmtId="0" fontId="3" fillId="4" borderId="7" xfId="0" applyFont="1" applyFill="1" applyBorder="1" applyAlignment="1">
      <alignment horizontal="left" vertical="center"/>
    </xf>
    <xf numFmtId="164" fontId="4" fillId="4" borderId="8" xfId="3" applyNumberFormat="1" applyFont="1" applyFill="1" applyBorder="1" applyAlignment="1" applyProtection="1">
      <alignment horizontal="right" vertical="center"/>
    </xf>
    <xf numFmtId="166" fontId="5" fillId="4" borderId="0" xfId="1" applyNumberFormat="1" applyFont="1" applyFill="1" applyBorder="1" applyAlignment="1" applyProtection="1">
      <alignment horizontal="right" vertical="center"/>
    </xf>
    <xf numFmtId="0" fontId="4" fillId="3" borderId="0" xfId="1" applyFont="1" applyFill="1" applyProtection="1"/>
    <xf numFmtId="0" fontId="4" fillId="4" borderId="0" xfId="1" applyFont="1" applyFill="1" applyProtection="1"/>
    <xf numFmtId="0" fontId="4" fillId="4" borderId="2" xfId="1" applyFont="1" applyFill="1" applyBorder="1" applyAlignment="1" applyProtection="1">
      <alignment horizontal="left"/>
    </xf>
    <xf numFmtId="0" fontId="4" fillId="4" borderId="3" xfId="1" applyFont="1" applyFill="1" applyBorder="1" applyAlignment="1" applyProtection="1">
      <alignment horizontal="center"/>
    </xf>
    <xf numFmtId="167" fontId="4" fillId="4" borderId="4" xfId="1" quotePrefix="1" applyNumberFormat="1" applyFont="1" applyFill="1" applyBorder="1" applyAlignment="1" applyProtection="1">
      <alignment horizontal="right"/>
    </xf>
    <xf numFmtId="167" fontId="4" fillId="4" borderId="5" xfId="1" applyNumberFormat="1" applyFont="1" applyFill="1" applyBorder="1" applyAlignment="1" applyProtection="1">
      <alignment horizontal="right"/>
    </xf>
    <xf numFmtId="0" fontId="4" fillId="4" borderId="9" xfId="1" applyFont="1" applyFill="1" applyBorder="1" applyAlignment="1" applyProtection="1">
      <alignment horizontal="left"/>
    </xf>
    <xf numFmtId="0" fontId="4" fillId="4" borderId="10" xfId="1" applyFont="1" applyFill="1" applyBorder="1" applyAlignment="1" applyProtection="1">
      <alignment horizontal="center"/>
    </xf>
    <xf numFmtId="167" fontId="4" fillId="4" borderId="11" xfId="1" applyNumberFormat="1" applyFont="1" applyFill="1" applyBorder="1" applyAlignment="1" applyProtection="1">
      <alignment horizontal="right"/>
    </xf>
    <xf numFmtId="167" fontId="4" fillId="4" borderId="12" xfId="1" applyNumberFormat="1" applyFont="1" applyFill="1" applyBorder="1" applyAlignment="1" applyProtection="1">
      <alignment horizontal="right"/>
    </xf>
    <xf numFmtId="0" fontId="4" fillId="2" borderId="0" xfId="2" applyFont="1" applyFill="1" applyBorder="1" applyAlignment="1">
      <alignment horizontal="right"/>
    </xf>
    <xf numFmtId="0" fontId="4" fillId="4" borderId="6" xfId="1" applyFont="1" applyFill="1" applyBorder="1" applyAlignment="1" applyProtection="1">
      <alignment horizontal="left"/>
    </xf>
    <xf numFmtId="0" fontId="4" fillId="4" borderId="7" xfId="1" applyFont="1" applyFill="1" applyBorder="1" applyAlignment="1" applyProtection="1">
      <alignment horizontal="left"/>
    </xf>
    <xf numFmtId="167" fontId="4" fillId="4" borderId="8" xfId="1" applyNumberFormat="1" applyFont="1" applyFill="1" applyBorder="1" applyAlignment="1" applyProtection="1">
      <alignment horizontal="right"/>
    </xf>
    <xf numFmtId="167" fontId="4" fillId="4" borderId="0" xfId="1" applyNumberFormat="1" applyFont="1" applyFill="1" applyBorder="1" applyAlignment="1" applyProtection="1">
      <alignment horizontal="right"/>
    </xf>
    <xf numFmtId="0" fontId="4" fillId="4" borderId="10" xfId="1" applyFont="1" applyFill="1" applyBorder="1" applyAlignment="1" applyProtection="1">
      <alignment horizontal="left"/>
    </xf>
    <xf numFmtId="0" fontId="4" fillId="0" borderId="0" xfId="0" applyFont="1"/>
    <xf numFmtId="0" fontId="6" fillId="4" borderId="6" xfId="1" applyFont="1" applyFill="1" applyBorder="1" applyAlignment="1" applyProtection="1">
      <alignment horizontal="left"/>
    </xf>
    <xf numFmtId="0" fontId="6" fillId="4" borderId="7" xfId="1" applyFont="1" applyFill="1" applyBorder="1" applyAlignment="1" applyProtection="1">
      <alignment horizontal="left"/>
    </xf>
    <xf numFmtId="167" fontId="6" fillId="4" borderId="8" xfId="1" applyNumberFormat="1" applyFont="1" applyFill="1" applyBorder="1" applyAlignment="1" applyProtection="1">
      <alignment horizontal="right"/>
    </xf>
    <xf numFmtId="167" fontId="5" fillId="4" borderId="0" xfId="1" applyNumberFormat="1" applyFont="1" applyFill="1" applyBorder="1" applyAlignment="1" applyProtection="1">
      <alignment horizontal="right"/>
    </xf>
    <xf numFmtId="0" fontId="4" fillId="3" borderId="0" xfId="0" applyFont="1" applyFill="1" applyAlignment="1">
      <alignment horizontal="right"/>
    </xf>
    <xf numFmtId="0" fontId="4" fillId="3" borderId="0" xfId="2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4" fillId="4" borderId="0" xfId="2" applyFont="1" applyFill="1" applyAlignment="1">
      <alignment horizontal="right"/>
    </xf>
    <xf numFmtId="0" fontId="6" fillId="4" borderId="7" xfId="1" applyFont="1" applyFill="1" applyBorder="1" applyAlignment="1" applyProtection="1">
      <alignment horizontal="right"/>
    </xf>
    <xf numFmtId="0" fontId="8" fillId="4" borderId="6" xfId="1" applyFont="1" applyFill="1" applyBorder="1" applyAlignment="1" applyProtection="1">
      <alignment horizontal="left"/>
    </xf>
    <xf numFmtId="0" fontId="8" fillId="4" borderId="7" xfId="1" applyFont="1" applyFill="1" applyBorder="1" applyAlignment="1" applyProtection="1">
      <alignment horizontal="left"/>
    </xf>
    <xf numFmtId="167" fontId="6" fillId="4" borderId="8" xfId="1" quotePrefix="1" applyNumberFormat="1" applyFont="1" applyFill="1" applyBorder="1" applyAlignment="1" applyProtection="1">
      <alignment horizontal="right"/>
    </xf>
    <xf numFmtId="0" fontId="4" fillId="2" borderId="0" xfId="1" applyFont="1" applyFill="1" applyAlignment="1" applyProtection="1">
      <alignment horizontal="center"/>
    </xf>
    <xf numFmtId="0" fontId="6" fillId="4" borderId="0" xfId="0" applyFont="1" applyFill="1" applyAlignment="1">
      <alignment horizontal="right"/>
    </xf>
    <xf numFmtId="0" fontId="6" fillId="4" borderId="0" xfId="2" applyFont="1" applyFill="1" applyBorder="1" applyAlignment="1">
      <alignment horizontal="left"/>
    </xf>
    <xf numFmtId="167" fontId="4" fillId="4" borderId="8" xfId="3" applyNumberFormat="1" applyFont="1" applyFill="1" applyBorder="1" applyAlignment="1" applyProtection="1">
      <alignment horizontal="right"/>
    </xf>
    <xf numFmtId="167" fontId="3" fillId="4" borderId="0" xfId="1" applyNumberFormat="1" applyFont="1" applyFill="1" applyBorder="1" applyAlignment="1" applyProtection="1">
      <alignment horizontal="right"/>
    </xf>
    <xf numFmtId="0" fontId="6" fillId="3" borderId="0" xfId="0" applyFont="1" applyFill="1" applyAlignment="1">
      <alignment horizontal="right"/>
    </xf>
    <xf numFmtId="0" fontId="6" fillId="3" borderId="0" xfId="2" applyFont="1" applyFill="1" applyBorder="1" applyAlignment="1">
      <alignment horizontal="left"/>
    </xf>
    <xf numFmtId="0" fontId="4" fillId="2" borderId="0" xfId="0" applyFont="1" applyFill="1" applyAlignment="1">
      <alignment horizontal="right"/>
    </xf>
    <xf numFmtId="0" fontId="9" fillId="4" borderId="0" xfId="0" applyFont="1" applyFill="1" applyAlignment="1">
      <alignment horizontal="left"/>
    </xf>
    <xf numFmtId="0" fontId="9" fillId="4" borderId="0" xfId="2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0" xfId="2" applyFont="1" applyFill="1" applyBorder="1" applyAlignment="1">
      <alignment horizontal="left"/>
    </xf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167" fontId="3" fillId="4" borderId="12" xfId="1" applyNumberFormat="1" applyFont="1" applyFill="1" applyBorder="1" applyAlignment="1" applyProtection="1">
      <alignment horizontal="right"/>
    </xf>
    <xf numFmtId="164" fontId="4" fillId="3" borderId="11" xfId="3" applyNumberFormat="1" applyFont="1" applyFill="1" applyBorder="1" applyAlignment="1" applyProtection="1">
      <alignment horizontal="right" vertical="center"/>
    </xf>
    <xf numFmtId="167" fontId="4" fillId="4" borderId="11" xfId="3" applyNumberFormat="1" applyFont="1" applyFill="1" applyBorder="1" applyAlignment="1" applyProtection="1">
      <alignment horizontal="right"/>
    </xf>
    <xf numFmtId="167" fontId="6" fillId="3" borderId="11" xfId="1" applyNumberFormat="1" applyFont="1" applyFill="1" applyBorder="1" applyAlignment="1" applyProtection="1">
      <alignment horizontal="right"/>
    </xf>
    <xf numFmtId="167" fontId="4" fillId="2" borderId="0" xfId="3" applyNumberFormat="1" applyFont="1" applyFill="1" applyBorder="1" applyAlignment="1" applyProtection="1">
      <alignment horizontal="right"/>
    </xf>
  </cellXfs>
  <cellStyles count="8">
    <cellStyle name="Normal" xfId="0" builtinId="0"/>
    <cellStyle name="Normal 2" xfId="1"/>
    <cellStyle name="Normal 3" xfId="2"/>
    <cellStyle name="Separador de milhares 2" xfId="4"/>
    <cellStyle name="Separador de milhares 2 2" xfId="5"/>
    <cellStyle name="Separador de milhares 2 2 2" xfId="3"/>
    <cellStyle name="Separador de milhares 3" xfId="6"/>
    <cellStyle name="Separador de milhares 3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9"/>
  <sheetViews>
    <sheetView showGridLines="0" tabSelected="1"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ColWidth="9" defaultRowHeight="18.75"/>
  <cols>
    <col min="1" max="1" width="2.7109375" style="2" bestFit="1" customWidth="1"/>
    <col min="2" max="2" width="9" style="2"/>
    <col min="3" max="3" width="24.7109375" style="4" customWidth="1"/>
    <col min="4" max="4" width="40" style="4" customWidth="1"/>
    <col min="5" max="26" width="18.7109375" style="4" customWidth="1"/>
    <col min="27" max="47" width="15.85546875" style="4" customWidth="1"/>
    <col min="48" max="16384" width="9" style="4"/>
  </cols>
  <sheetData>
    <row r="1" spans="1:27" ht="24.95" customHeight="1" thickTop="1">
      <c r="A1" s="80"/>
      <c r="B1" s="81"/>
      <c r="C1" s="33" t="s">
        <v>66</v>
      </c>
      <c r="D1" s="34" t="s">
        <v>67</v>
      </c>
      <c r="E1" s="35" t="s">
        <v>0</v>
      </c>
      <c r="F1" s="36">
        <v>42646</v>
      </c>
      <c r="G1" s="36">
        <v>42647</v>
      </c>
      <c r="H1" s="36">
        <v>42648</v>
      </c>
      <c r="I1" s="36">
        <v>42649</v>
      </c>
      <c r="J1" s="36">
        <v>42650</v>
      </c>
      <c r="K1" s="36">
        <v>42653</v>
      </c>
      <c r="L1" s="36">
        <v>42654</v>
      </c>
      <c r="M1" s="36">
        <v>42656</v>
      </c>
      <c r="N1" s="36">
        <v>42657</v>
      </c>
      <c r="O1" s="36">
        <v>42660</v>
      </c>
      <c r="P1" s="36">
        <v>42661</v>
      </c>
      <c r="Q1" s="36">
        <v>42662</v>
      </c>
      <c r="R1" s="36">
        <v>42663</v>
      </c>
      <c r="S1" s="36">
        <v>42664</v>
      </c>
      <c r="T1" s="36">
        <v>42667</v>
      </c>
      <c r="U1" s="36">
        <v>42668</v>
      </c>
      <c r="V1" s="36">
        <v>42669</v>
      </c>
      <c r="W1" s="36">
        <v>42670</v>
      </c>
      <c r="X1" s="36">
        <v>42671</v>
      </c>
      <c r="Y1" s="36">
        <v>42674</v>
      </c>
      <c r="Z1" s="35" t="s">
        <v>0</v>
      </c>
      <c r="AA1" s="3"/>
    </row>
    <row r="2" spans="1:27" ht="24.95" customHeight="1">
      <c r="A2" s="82"/>
      <c r="B2" s="83"/>
      <c r="C2" s="84">
        <v>42644</v>
      </c>
      <c r="D2" s="85"/>
      <c r="E2" s="86" t="s">
        <v>68</v>
      </c>
      <c r="F2" s="87" t="s">
        <v>71</v>
      </c>
      <c r="G2" s="87" t="s">
        <v>72</v>
      </c>
      <c r="H2" s="87" t="s">
        <v>74</v>
      </c>
      <c r="I2" s="87" t="s">
        <v>75</v>
      </c>
      <c r="J2" s="87" t="s">
        <v>76</v>
      </c>
      <c r="K2" s="87" t="s">
        <v>71</v>
      </c>
      <c r="L2" s="87" t="s">
        <v>72</v>
      </c>
      <c r="M2" s="87" t="s">
        <v>75</v>
      </c>
      <c r="N2" s="87" t="s">
        <v>76</v>
      </c>
      <c r="O2" s="87" t="s">
        <v>71</v>
      </c>
      <c r="P2" s="87" t="s">
        <v>72</v>
      </c>
      <c r="Q2" s="87" t="s">
        <v>74</v>
      </c>
      <c r="R2" s="87" t="s">
        <v>75</v>
      </c>
      <c r="S2" s="87" t="s">
        <v>76</v>
      </c>
      <c r="T2" s="87" t="s">
        <v>71</v>
      </c>
      <c r="U2" s="87" t="s">
        <v>72</v>
      </c>
      <c r="V2" s="87" t="s">
        <v>74</v>
      </c>
      <c r="W2" s="87" t="s">
        <v>75</v>
      </c>
      <c r="X2" s="87" t="s">
        <v>76</v>
      </c>
      <c r="Y2" s="87" t="s">
        <v>71</v>
      </c>
      <c r="Z2" s="86"/>
      <c r="AA2" s="3"/>
    </row>
    <row r="3" spans="1:27" ht="24.95" customHeight="1" thickBot="1">
      <c r="A3" s="88"/>
      <c r="B3" s="81"/>
      <c r="C3" s="37"/>
      <c r="D3" s="38"/>
      <c r="E3" s="39">
        <v>42614</v>
      </c>
      <c r="F3" s="79" t="s">
        <v>1</v>
      </c>
      <c r="G3" s="79" t="s">
        <v>1</v>
      </c>
      <c r="H3" s="79" t="s">
        <v>1</v>
      </c>
      <c r="I3" s="79" t="s">
        <v>1</v>
      </c>
      <c r="J3" s="79" t="s">
        <v>1</v>
      </c>
      <c r="K3" s="79" t="s">
        <v>1</v>
      </c>
      <c r="L3" s="79" t="s">
        <v>1</v>
      </c>
      <c r="M3" s="79" t="s">
        <v>1</v>
      </c>
      <c r="N3" s="79" t="s">
        <v>1</v>
      </c>
      <c r="O3" s="79" t="s">
        <v>1</v>
      </c>
      <c r="P3" s="79" t="s">
        <v>1</v>
      </c>
      <c r="Q3" s="79" t="s">
        <v>1</v>
      </c>
      <c r="R3" s="79" t="s">
        <v>1</v>
      </c>
      <c r="S3" s="79" t="s">
        <v>1</v>
      </c>
      <c r="T3" s="79" t="s">
        <v>1</v>
      </c>
      <c r="U3" s="79" t="s">
        <v>1</v>
      </c>
      <c r="V3" s="79" t="s">
        <v>1</v>
      </c>
      <c r="W3" s="79" t="s">
        <v>1</v>
      </c>
      <c r="X3" s="79" t="s">
        <v>1</v>
      </c>
      <c r="Y3" s="79" t="s">
        <v>1</v>
      </c>
      <c r="Z3" s="133">
        <f>+C2</f>
        <v>42644</v>
      </c>
      <c r="AA3" s="1"/>
    </row>
    <row r="4" spans="1:27" ht="24.95" customHeight="1" thickTop="1">
      <c r="A4" s="89"/>
      <c r="B4" s="83"/>
      <c r="C4" s="90" t="s">
        <v>2</v>
      </c>
      <c r="D4" s="91"/>
      <c r="E4" s="92"/>
      <c r="F4" s="93">
        <v>6271238.5440654755</v>
      </c>
      <c r="G4" s="93">
        <v>3881173.6840654686</v>
      </c>
      <c r="H4" s="93">
        <v>8925854.304065451</v>
      </c>
      <c r="I4" s="93">
        <v>6477411.2640654482</v>
      </c>
      <c r="J4" s="93">
        <v>5725158.2340654451</v>
      </c>
      <c r="K4" s="93">
        <v>4207927.5540654454</v>
      </c>
      <c r="L4" s="93">
        <v>4776259.3540654462</v>
      </c>
      <c r="M4" s="93">
        <v>8541918.4640654474</v>
      </c>
      <c r="N4" s="93">
        <v>5606818.1940654423</v>
      </c>
      <c r="O4" s="93">
        <v>5309025.3740654439</v>
      </c>
      <c r="P4" s="93">
        <v>4839215.694065446</v>
      </c>
      <c r="Q4" s="93">
        <v>7567575.7840654477</v>
      </c>
      <c r="R4" s="93">
        <v>5975215.5840654522</v>
      </c>
      <c r="S4" s="93">
        <v>4794935.0840654522</v>
      </c>
      <c r="T4" s="93">
        <v>6368645.714065453</v>
      </c>
      <c r="U4" s="93">
        <v>4714011.6240654532</v>
      </c>
      <c r="V4" s="93">
        <v>15636031.894065451</v>
      </c>
      <c r="W4" s="93">
        <v>7719363.3540654555</v>
      </c>
      <c r="X4" s="93">
        <v>6042397.9240654521</v>
      </c>
      <c r="Y4" s="93">
        <v>4800707.3640654497</v>
      </c>
      <c r="Z4" s="92">
        <f>+F4</f>
        <v>6271238.5440654755</v>
      </c>
      <c r="AA4" s="1"/>
    </row>
    <row r="5" spans="1:27" ht="24.95" customHeight="1">
      <c r="A5" s="80"/>
      <c r="B5" s="81"/>
      <c r="C5" s="40" t="s">
        <v>3</v>
      </c>
      <c r="D5" s="41"/>
      <c r="E5" s="42">
        <v>6271238.5440654755</v>
      </c>
      <c r="F5" s="43">
        <v>3881173.6840654686</v>
      </c>
      <c r="G5" s="43">
        <v>8925854.304065451</v>
      </c>
      <c r="H5" s="43">
        <v>6477411.2640654482</v>
      </c>
      <c r="I5" s="43">
        <v>5725158.2340654451</v>
      </c>
      <c r="J5" s="43">
        <v>4207927.5540654454</v>
      </c>
      <c r="K5" s="43">
        <v>4776259.3540654462</v>
      </c>
      <c r="L5" s="43">
        <v>8541918.4640654474</v>
      </c>
      <c r="M5" s="43">
        <v>5606818.1940654423</v>
      </c>
      <c r="N5" s="43">
        <v>5309025.3740654439</v>
      </c>
      <c r="O5" s="43">
        <v>4839215.694065446</v>
      </c>
      <c r="P5" s="43">
        <v>7567575.7840654477</v>
      </c>
      <c r="Q5" s="43">
        <v>5975215.5840654522</v>
      </c>
      <c r="R5" s="43">
        <v>4794935.0840654522</v>
      </c>
      <c r="S5" s="43">
        <v>6368645.714065453</v>
      </c>
      <c r="T5" s="43">
        <v>4714011.6240654532</v>
      </c>
      <c r="U5" s="43">
        <v>15636031.894065451</v>
      </c>
      <c r="V5" s="43">
        <v>7719363.3540654555</v>
      </c>
      <c r="W5" s="43">
        <v>6042397.9240654521</v>
      </c>
      <c r="X5" s="43">
        <v>4800707.3640654497</v>
      </c>
      <c r="Y5" s="43">
        <v>6290242.2740654424</v>
      </c>
      <c r="Z5" s="42">
        <f>+Z4+Z16+Z21+Z23-Z63-E21</f>
        <v>6290242.2740655541</v>
      </c>
      <c r="AA5" s="5"/>
    </row>
    <row r="6" spans="1:27" ht="24.95" customHeight="1" thickBot="1">
      <c r="A6" s="89"/>
      <c r="B6" s="83"/>
      <c r="C6" s="94" t="s">
        <v>4</v>
      </c>
      <c r="D6" s="95"/>
      <c r="E6" s="96">
        <v>-155931923</v>
      </c>
      <c r="F6" s="97">
        <v>-176102383</v>
      </c>
      <c r="G6" s="97">
        <v>-84994637</v>
      </c>
      <c r="H6" s="97">
        <v>-113750724</v>
      </c>
      <c r="I6" s="97">
        <v>-120673101</v>
      </c>
      <c r="J6" s="97">
        <v>-132100296</v>
      </c>
      <c r="K6" s="97">
        <v>-147046686</v>
      </c>
      <c r="L6" s="97">
        <v>-160787614</v>
      </c>
      <c r="M6" s="97">
        <v>-193273396</v>
      </c>
      <c r="N6" s="97">
        <v>-155256245</v>
      </c>
      <c r="O6" s="97">
        <v>-168054144</v>
      </c>
      <c r="P6" s="97">
        <v>-180891736</v>
      </c>
      <c r="Q6" s="97">
        <v>-140787395</v>
      </c>
      <c r="R6" s="97">
        <v>-178057749</v>
      </c>
      <c r="S6" s="97">
        <v>-191189188</v>
      </c>
      <c r="T6" s="97">
        <v>-212782332</v>
      </c>
      <c r="U6" s="97">
        <v>-221332899</v>
      </c>
      <c r="V6" s="97">
        <v>-232145172</v>
      </c>
      <c r="W6" s="97">
        <v>-211346129</v>
      </c>
      <c r="X6" s="97">
        <v>-208575005</v>
      </c>
      <c r="Y6" s="97">
        <v>-209943671</v>
      </c>
      <c r="Z6" s="134">
        <f>+Y6</f>
        <v>-209943671</v>
      </c>
      <c r="AA6" s="1"/>
    </row>
    <row r="7" spans="1:27" ht="24.95" customHeight="1" thickTop="1" thickBot="1">
      <c r="A7" s="15"/>
      <c r="B7" s="98"/>
      <c r="C7" s="6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"/>
    </row>
    <row r="8" spans="1:27" ht="24.95" customHeight="1" thickTop="1">
      <c r="A8" s="88"/>
      <c r="B8" s="81"/>
      <c r="C8" s="44"/>
      <c r="D8" s="45" t="s">
        <v>5</v>
      </c>
      <c r="E8" s="46">
        <v>10.45</v>
      </c>
      <c r="F8" s="47">
        <v>0.32</v>
      </c>
      <c r="G8" s="47">
        <v>0.59</v>
      </c>
      <c r="H8" s="47">
        <v>0.91</v>
      </c>
      <c r="I8" s="47">
        <v>12691.470000000001</v>
      </c>
      <c r="J8" s="47">
        <v>100903.44</v>
      </c>
      <c r="K8" s="47">
        <v>0.28000000000000003</v>
      </c>
      <c r="L8" s="47">
        <v>0.56000000000000005</v>
      </c>
      <c r="M8" s="47">
        <v>235003.56</v>
      </c>
      <c r="N8" s="47">
        <v>1.1299999999999999</v>
      </c>
      <c r="O8" s="47">
        <v>3.48</v>
      </c>
      <c r="P8" s="47">
        <v>3.77</v>
      </c>
      <c r="Q8" s="47">
        <v>4.07</v>
      </c>
      <c r="R8" s="47">
        <v>0.26</v>
      </c>
      <c r="S8" s="47">
        <v>0.26</v>
      </c>
      <c r="T8" s="47">
        <v>0.82</v>
      </c>
      <c r="U8" s="47">
        <v>5.16</v>
      </c>
      <c r="V8" s="47">
        <v>5.42</v>
      </c>
      <c r="W8" s="47">
        <v>5.7</v>
      </c>
      <c r="X8" s="47">
        <v>5.99</v>
      </c>
      <c r="Y8" s="47">
        <v>6.29</v>
      </c>
      <c r="Z8" s="46">
        <f>+Y8</f>
        <v>6.29</v>
      </c>
      <c r="AA8" s="1"/>
    </row>
    <row r="9" spans="1:27" ht="24.95" customHeight="1">
      <c r="A9" s="89"/>
      <c r="B9" s="83"/>
      <c r="C9" s="99"/>
      <c r="D9" s="100" t="s">
        <v>6</v>
      </c>
      <c r="E9" s="101">
        <v>5610</v>
      </c>
      <c r="F9" s="102">
        <v>25361.46</v>
      </c>
      <c r="G9" s="102">
        <v>39712.559999999998</v>
      </c>
      <c r="H9" s="102">
        <v>11705.87</v>
      </c>
      <c r="I9" s="102">
        <v>33135.120000000003</v>
      </c>
      <c r="J9" s="102">
        <v>7155.64</v>
      </c>
      <c r="K9" s="102">
        <v>25849.25</v>
      </c>
      <c r="L9" s="102">
        <v>70533.66</v>
      </c>
      <c r="M9" s="102">
        <v>99479.39</v>
      </c>
      <c r="N9" s="102">
        <v>0</v>
      </c>
      <c r="O9" s="102">
        <v>55381.73</v>
      </c>
      <c r="P9" s="102">
        <v>68423.87</v>
      </c>
      <c r="Q9" s="102">
        <v>66362.039999999994</v>
      </c>
      <c r="R9" s="102">
        <v>21624.3</v>
      </c>
      <c r="S9" s="102">
        <v>40435.42</v>
      </c>
      <c r="T9" s="102">
        <v>151593.09</v>
      </c>
      <c r="U9" s="102">
        <v>21941.759999999998</v>
      </c>
      <c r="V9" s="102">
        <v>316320.90999999997</v>
      </c>
      <c r="W9" s="102">
        <v>26143.040000000001</v>
      </c>
      <c r="X9" s="102">
        <v>70472.42</v>
      </c>
      <c r="Y9" s="102">
        <v>1197</v>
      </c>
      <c r="Z9" s="101">
        <f t="shared" ref="Z9:Z12" si="0">+Y9</f>
        <v>1197</v>
      </c>
      <c r="AA9" s="1"/>
    </row>
    <row r="10" spans="1:27" ht="24.95" customHeight="1">
      <c r="A10" s="88"/>
      <c r="B10" s="81"/>
      <c r="C10" s="48"/>
      <c r="D10" s="49" t="s">
        <v>7</v>
      </c>
      <c r="E10" s="50">
        <v>6248387.6500000004</v>
      </c>
      <c r="F10" s="51">
        <v>3835609.5</v>
      </c>
      <c r="G10" s="51">
        <v>8866747</v>
      </c>
      <c r="H10" s="51">
        <v>6441615.2999999998</v>
      </c>
      <c r="I10" s="51">
        <v>5669240.5199999996</v>
      </c>
      <c r="J10" s="51">
        <v>4086138.62</v>
      </c>
      <c r="K10" s="51">
        <v>4731203.82</v>
      </c>
      <c r="L10" s="51">
        <v>8462218.7100000009</v>
      </c>
      <c r="M10" s="51">
        <v>5262852.66</v>
      </c>
      <c r="N10" s="51">
        <v>5302701.7649999997</v>
      </c>
      <c r="O10" s="51">
        <v>4761891.6500000004</v>
      </c>
      <c r="P10" s="51">
        <v>7489580.0499999998</v>
      </c>
      <c r="Q10" s="51">
        <v>5897459.9199999999</v>
      </c>
      <c r="R10" s="51">
        <v>4760237.2</v>
      </c>
      <c r="S10" s="51">
        <v>6313737.4000000004</v>
      </c>
      <c r="T10" s="51">
        <v>4546791.42</v>
      </c>
      <c r="U10" s="51">
        <v>15552478.689999999</v>
      </c>
      <c r="V10" s="51">
        <v>7390464.1600000001</v>
      </c>
      <c r="W10" s="51">
        <v>6001067.8399999999</v>
      </c>
      <c r="X10" s="51">
        <v>4550179.32</v>
      </c>
      <c r="Y10" s="51">
        <v>6270708.4900000002</v>
      </c>
      <c r="Z10" s="50">
        <f t="shared" si="0"/>
        <v>6270708.4900000002</v>
      </c>
      <c r="AA10" s="1"/>
    </row>
    <row r="11" spans="1:27" ht="24.95" customHeight="1">
      <c r="A11" s="89"/>
      <c r="B11" s="83"/>
      <c r="C11" s="99"/>
      <c r="D11" s="100" t="s">
        <v>8</v>
      </c>
      <c r="E11" s="101">
        <v>12123.26</v>
      </c>
      <c r="F11" s="102">
        <v>13621.27</v>
      </c>
      <c r="G11" s="102">
        <v>13653.36</v>
      </c>
      <c r="H11" s="102">
        <v>11383.24</v>
      </c>
      <c r="I11" s="102">
        <v>6403.86</v>
      </c>
      <c r="J11" s="102">
        <v>5865.35</v>
      </c>
      <c r="K11" s="102">
        <v>6837.22</v>
      </c>
      <c r="L11" s="102">
        <v>5452.88</v>
      </c>
      <c r="M11" s="102">
        <v>4090.9</v>
      </c>
      <c r="N11" s="102">
        <v>4965.1099999999997</v>
      </c>
      <c r="O11" s="102">
        <v>6831.41</v>
      </c>
      <c r="P11" s="102">
        <v>5031.3500000000004</v>
      </c>
      <c r="Q11" s="102">
        <v>6696.32</v>
      </c>
      <c r="R11" s="102">
        <v>6188.93</v>
      </c>
      <c r="S11" s="102">
        <v>6397.4</v>
      </c>
      <c r="T11" s="102">
        <v>5539.44</v>
      </c>
      <c r="U11" s="102">
        <v>14493.15</v>
      </c>
      <c r="V11" s="102">
        <v>8352.75</v>
      </c>
      <c r="W11" s="102">
        <v>10847.43</v>
      </c>
      <c r="X11" s="102">
        <v>174976.29</v>
      </c>
      <c r="Y11" s="102">
        <v>14467.87</v>
      </c>
      <c r="Z11" s="101">
        <f t="shared" si="0"/>
        <v>14467.87</v>
      </c>
      <c r="AA11" s="1"/>
    </row>
    <row r="12" spans="1:27" ht="24.95" customHeight="1" thickBot="1">
      <c r="A12" s="88"/>
      <c r="B12" s="81"/>
      <c r="C12" s="52"/>
      <c r="D12" s="53" t="s">
        <v>9</v>
      </c>
      <c r="E12" s="54">
        <v>5107.8500000000004</v>
      </c>
      <c r="F12" s="55">
        <v>6581.8</v>
      </c>
      <c r="G12" s="55">
        <v>5741.46</v>
      </c>
      <c r="H12" s="55">
        <v>12706.63</v>
      </c>
      <c r="I12" s="55">
        <v>3687.13</v>
      </c>
      <c r="J12" s="55">
        <v>7864.67</v>
      </c>
      <c r="K12" s="55">
        <v>12369.23</v>
      </c>
      <c r="L12" s="55">
        <v>3713.1</v>
      </c>
      <c r="M12" s="55">
        <v>5392.13</v>
      </c>
      <c r="N12" s="55">
        <v>1357.82</v>
      </c>
      <c r="O12" s="55">
        <v>15108.16</v>
      </c>
      <c r="P12" s="55">
        <v>4537.7700000000004</v>
      </c>
      <c r="Q12" s="55">
        <v>4694.26</v>
      </c>
      <c r="R12" s="55">
        <v>6885.42</v>
      </c>
      <c r="S12" s="55">
        <v>8076.26</v>
      </c>
      <c r="T12" s="55">
        <v>10088.450000000001</v>
      </c>
      <c r="U12" s="55">
        <v>47114.63</v>
      </c>
      <c r="V12" s="55">
        <v>4221.72</v>
      </c>
      <c r="W12" s="55">
        <v>4335.7</v>
      </c>
      <c r="X12" s="55">
        <v>5073.42</v>
      </c>
      <c r="Y12" s="55">
        <v>3862.7</v>
      </c>
      <c r="Z12" s="54">
        <f t="shared" si="0"/>
        <v>3862.7</v>
      </c>
      <c r="AA12" s="1"/>
    </row>
    <row r="13" spans="1:27" ht="24.95" customHeight="1" thickTop="1" thickBot="1">
      <c r="A13" s="15"/>
      <c r="B13" s="98"/>
      <c r="C13" s="6"/>
      <c r="D13" s="6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1"/>
    </row>
    <row r="14" spans="1:27" ht="24.95" customHeight="1" thickTop="1" thickBot="1">
      <c r="A14" s="80"/>
      <c r="B14" s="81"/>
      <c r="C14" s="56" t="s">
        <v>10</v>
      </c>
      <c r="D14" s="57"/>
      <c r="E14" s="58">
        <v>536403.15</v>
      </c>
      <c r="F14" s="59">
        <v>536171.18000000005</v>
      </c>
      <c r="G14" s="59">
        <v>926330.71000000008</v>
      </c>
      <c r="H14" s="59">
        <v>929633.28000000014</v>
      </c>
      <c r="I14" s="59">
        <v>930953.7300000001</v>
      </c>
      <c r="J14" s="59">
        <v>930973.26000000013</v>
      </c>
      <c r="K14" s="59">
        <v>930932.85000000009</v>
      </c>
      <c r="L14" s="59">
        <v>930938.85000000009</v>
      </c>
      <c r="M14" s="59">
        <v>930945.55</v>
      </c>
      <c r="N14" s="59">
        <v>1261679.27</v>
      </c>
      <c r="O14" s="59">
        <v>61732.660000000018</v>
      </c>
      <c r="P14" s="59">
        <v>61989.300000000017</v>
      </c>
      <c r="Q14" s="59">
        <v>62746.290000000015</v>
      </c>
      <c r="R14" s="59">
        <v>245564.63000000003</v>
      </c>
      <c r="S14" s="59">
        <v>439018.77</v>
      </c>
      <c r="T14" s="59">
        <v>478605.7</v>
      </c>
      <c r="U14" s="59">
        <v>478704.92</v>
      </c>
      <c r="V14" s="59">
        <v>478211.06</v>
      </c>
      <c r="W14" s="59">
        <v>477717.06</v>
      </c>
      <c r="X14" s="59">
        <v>477723.71</v>
      </c>
      <c r="Y14" s="59">
        <v>173578.71000000002</v>
      </c>
      <c r="Z14" s="58">
        <f>+E14-Z16-Z19+Z67+Z17-Z18</f>
        <v>173578.7100000002</v>
      </c>
      <c r="AA14" s="5"/>
    </row>
    <row r="15" spans="1:27" ht="24.95" customHeight="1" thickTop="1" thickBot="1">
      <c r="B15" s="10"/>
      <c r="C15" s="9"/>
      <c r="D15" s="10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1"/>
      <c r="AA15" s="10"/>
    </row>
    <row r="16" spans="1:27" ht="24.95" customHeight="1" thickTop="1">
      <c r="A16" s="88"/>
      <c r="B16" s="81"/>
      <c r="C16" s="44" t="s">
        <v>11</v>
      </c>
      <c r="D16" s="45"/>
      <c r="E16" s="46"/>
      <c r="F16" s="47"/>
      <c r="G16" s="47"/>
      <c r="H16" s="47"/>
      <c r="I16" s="47"/>
      <c r="J16" s="47"/>
      <c r="K16" s="47"/>
      <c r="L16" s="47"/>
      <c r="M16" s="47"/>
      <c r="N16" s="47"/>
      <c r="O16" s="47">
        <v>1200000</v>
      </c>
      <c r="P16" s="47"/>
      <c r="Q16" s="47"/>
      <c r="R16" s="47"/>
      <c r="S16" s="47"/>
      <c r="T16" s="47"/>
      <c r="U16" s="47"/>
      <c r="V16" s="47"/>
      <c r="W16" s="47"/>
      <c r="X16" s="47"/>
      <c r="Y16" s="47">
        <v>475000</v>
      </c>
      <c r="Z16" s="46">
        <f>SUM(F16:$Y$16)</f>
        <v>1675000</v>
      </c>
      <c r="AA16" s="1"/>
    </row>
    <row r="17" spans="1:27" ht="24.95" customHeight="1">
      <c r="A17" s="89"/>
      <c r="B17" s="83"/>
      <c r="C17" s="99" t="s">
        <v>12</v>
      </c>
      <c r="D17" s="100"/>
      <c r="E17" s="101"/>
      <c r="F17" s="102">
        <v>7.36</v>
      </c>
      <c r="G17" s="102">
        <v>6</v>
      </c>
      <c r="H17" s="102">
        <v>7.1</v>
      </c>
      <c r="I17" s="102">
        <v>6.7</v>
      </c>
      <c r="J17" s="102">
        <v>6.68</v>
      </c>
      <c r="K17" s="102">
        <v>6.46</v>
      </c>
      <c r="L17" s="102">
        <v>6</v>
      </c>
      <c r="M17" s="102">
        <v>6.7</v>
      </c>
      <c r="N17" s="102">
        <v>6.52</v>
      </c>
      <c r="O17" s="102">
        <v>6.52</v>
      </c>
      <c r="P17" s="102">
        <v>6.64</v>
      </c>
      <c r="Q17" s="102">
        <v>6.99</v>
      </c>
      <c r="R17" s="102">
        <v>5.9</v>
      </c>
      <c r="S17" s="102"/>
      <c r="T17" s="102">
        <v>12.81</v>
      </c>
      <c r="U17" s="102">
        <v>6.12</v>
      </c>
      <c r="V17" s="102">
        <v>6.14</v>
      </c>
      <c r="W17" s="102">
        <v>6</v>
      </c>
      <c r="X17" s="102">
        <v>6.65</v>
      </c>
      <c r="Y17" s="102">
        <v>6.71</v>
      </c>
      <c r="Z17" s="101">
        <f>SUM(F17:$Y$17)</f>
        <v>130.00000000000003</v>
      </c>
      <c r="AA17" s="1"/>
    </row>
    <row r="18" spans="1:27" ht="24.95" customHeight="1">
      <c r="A18" s="88"/>
      <c r="B18" s="81"/>
      <c r="C18" s="48" t="s">
        <v>13</v>
      </c>
      <c r="D18" s="49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0">
        <f>SUM(F18:$Y$18)</f>
        <v>0</v>
      </c>
      <c r="AA18" s="1"/>
    </row>
    <row r="19" spans="1:27" ht="24.95" customHeight="1" thickBot="1">
      <c r="A19" s="89"/>
      <c r="B19" s="83"/>
      <c r="C19" s="94" t="s">
        <v>14</v>
      </c>
      <c r="D19" s="103"/>
      <c r="E19" s="96"/>
      <c r="F19" s="97">
        <v>239.33</v>
      </c>
      <c r="G19" s="97"/>
      <c r="H19" s="97">
        <v>0.33000000000001251</v>
      </c>
      <c r="I19" s="97"/>
      <c r="J19" s="97">
        <v>-12.85</v>
      </c>
      <c r="K19" s="97">
        <v>46.87</v>
      </c>
      <c r="L19" s="97"/>
      <c r="M19" s="97"/>
      <c r="N19" s="97"/>
      <c r="O19" s="97">
        <v>-46.87</v>
      </c>
      <c r="P19" s="97"/>
      <c r="Q19" s="97"/>
      <c r="R19" s="97">
        <v>93.1</v>
      </c>
      <c r="S19" s="97">
        <v>-239.33</v>
      </c>
      <c r="T19" s="97"/>
      <c r="U19" s="97">
        <v>-93.1</v>
      </c>
      <c r="V19" s="97"/>
      <c r="W19" s="97"/>
      <c r="X19" s="97"/>
      <c r="Y19" s="97"/>
      <c r="Z19" s="96">
        <f>SUM(F19:$Y$19)</f>
        <v>-12.520000000000039</v>
      </c>
      <c r="AA19" s="1"/>
    </row>
    <row r="20" spans="1:27" ht="24.95" customHeight="1" thickTop="1" thickBot="1">
      <c r="A20" s="104"/>
      <c r="B20" s="98"/>
      <c r="C20" s="9"/>
      <c r="D20" s="10"/>
      <c r="E20" s="1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3"/>
      <c r="AA20" s="10"/>
    </row>
    <row r="21" spans="1:27" ht="24.95" customHeight="1" thickTop="1" thickBot="1">
      <c r="A21" s="88"/>
      <c r="B21" s="81"/>
      <c r="C21" s="60" t="s">
        <v>15</v>
      </c>
      <c r="D21" s="61"/>
      <c r="E21" s="62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2">
        <f>+SUM(F21:$Y$21)</f>
        <v>0</v>
      </c>
      <c r="AA21" s="1"/>
    </row>
    <row r="22" spans="1:27" ht="24.95" customHeight="1" thickTop="1" thickBot="1">
      <c r="A22" s="15"/>
      <c r="B22" s="98"/>
      <c r="C22" s="14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"/>
    </row>
    <row r="23" spans="1:27" ht="24.95" customHeight="1" thickTop="1">
      <c r="A23" s="80"/>
      <c r="B23" s="81"/>
      <c r="C23" s="64" t="s">
        <v>16</v>
      </c>
      <c r="D23" s="65"/>
      <c r="E23" s="66"/>
      <c r="F23" s="67">
        <v>19809523.779999997</v>
      </c>
      <c r="G23" s="67">
        <v>118596455.33</v>
      </c>
      <c r="H23" s="67">
        <v>13582402.500000002</v>
      </c>
      <c r="I23" s="67">
        <v>14857576.349999998</v>
      </c>
      <c r="J23" s="67">
        <v>10479219.17</v>
      </c>
      <c r="K23" s="67">
        <v>9394524.2599999998</v>
      </c>
      <c r="L23" s="67">
        <v>12805773.25</v>
      </c>
      <c r="M23" s="67">
        <v>10640433.189999999</v>
      </c>
      <c r="N23" s="67">
        <v>58805731.710000001</v>
      </c>
      <c r="O23" s="67">
        <v>8891336.0300000012</v>
      </c>
      <c r="P23" s="67">
        <v>17029806.07</v>
      </c>
      <c r="Q23" s="67">
        <v>62207580.880000003</v>
      </c>
      <c r="R23" s="67">
        <v>10019311.1</v>
      </c>
      <c r="S23" s="67">
        <v>11845904.790000001</v>
      </c>
      <c r="T23" s="67">
        <v>10286024.039999997</v>
      </c>
      <c r="U23" s="67">
        <v>24768482.539999999</v>
      </c>
      <c r="V23" s="67">
        <v>24852016</v>
      </c>
      <c r="W23" s="67">
        <v>19159574.879999999</v>
      </c>
      <c r="X23" s="67">
        <v>25932633.849999998</v>
      </c>
      <c r="Y23" s="67">
        <v>28366969.82</v>
      </c>
      <c r="Z23" s="66">
        <f>+Z24+Z33+SUM(Z38:Z43)</f>
        <v>512331279.54000008</v>
      </c>
      <c r="AA23" s="5"/>
    </row>
    <row r="24" spans="1:27" ht="24.95" customHeight="1">
      <c r="A24" s="89"/>
      <c r="B24" s="83">
        <v>801</v>
      </c>
      <c r="C24" s="105" t="s">
        <v>17</v>
      </c>
      <c r="D24" s="106"/>
      <c r="E24" s="107"/>
      <c r="F24" s="108">
        <v>19809343.459999997</v>
      </c>
      <c r="G24" s="108">
        <v>18596455.059999999</v>
      </c>
      <c r="H24" s="108">
        <v>13582267.180000002</v>
      </c>
      <c r="I24" s="108">
        <v>14844840.789999999</v>
      </c>
      <c r="J24" s="108">
        <v>10378317.789999999</v>
      </c>
      <c r="K24" s="108">
        <v>9394389.2599999998</v>
      </c>
      <c r="L24" s="108">
        <v>12805592.970000001</v>
      </c>
      <c r="M24" s="108">
        <v>10405430.189999999</v>
      </c>
      <c r="N24" s="108">
        <v>8805686.4199999999</v>
      </c>
      <c r="O24" s="108">
        <v>8890931.0300000012</v>
      </c>
      <c r="P24" s="108">
        <v>11368929.6</v>
      </c>
      <c r="Q24" s="108">
        <v>12207355.580000002</v>
      </c>
      <c r="R24" s="108">
        <v>10019265.84</v>
      </c>
      <c r="S24" s="108">
        <v>11400543.360000001</v>
      </c>
      <c r="T24" s="108">
        <v>10286024.039999997</v>
      </c>
      <c r="U24" s="108">
        <v>24768302.27</v>
      </c>
      <c r="V24" s="108">
        <v>24852015.739999998</v>
      </c>
      <c r="W24" s="108">
        <v>19159574.879999999</v>
      </c>
      <c r="X24" s="108">
        <v>25932498.849999998</v>
      </c>
      <c r="Y24" s="108">
        <v>27302492.890000001</v>
      </c>
      <c r="Z24" s="107">
        <f>SUM(F24:$Y$24)</f>
        <v>304810257.20000005</v>
      </c>
      <c r="AA24" s="17"/>
    </row>
    <row r="25" spans="1:27" ht="24.95" customHeight="1">
      <c r="A25" s="109" t="s">
        <v>18</v>
      </c>
      <c r="B25" s="110"/>
      <c r="C25" s="68" t="s">
        <v>19</v>
      </c>
      <c r="D25" s="69"/>
      <c r="E25" s="70"/>
      <c r="F25" s="18">
        <v>25361.46</v>
      </c>
      <c r="G25" s="18">
        <v>14376.9</v>
      </c>
      <c r="H25" s="18">
        <v>239001.91</v>
      </c>
      <c r="I25" s="18">
        <v>21429.25</v>
      </c>
      <c r="J25" s="18">
        <v>7155.64</v>
      </c>
      <c r="K25" s="18">
        <v>25849.25</v>
      </c>
      <c r="L25" s="18">
        <v>44684.41</v>
      </c>
      <c r="M25" s="18">
        <v>28945.73</v>
      </c>
      <c r="N25" s="18">
        <v>0</v>
      </c>
      <c r="O25" s="18">
        <v>69747.25</v>
      </c>
      <c r="P25" s="18">
        <v>13050.74</v>
      </c>
      <c r="Q25" s="18">
        <v>159882.70000000001</v>
      </c>
      <c r="R25" s="18">
        <v>59721.77</v>
      </c>
      <c r="S25" s="18">
        <v>112132.49</v>
      </c>
      <c r="T25" s="18">
        <v>6698.16</v>
      </c>
      <c r="U25" s="18">
        <v>56780.41</v>
      </c>
      <c r="V25" s="18">
        <v>335524.78000000003</v>
      </c>
      <c r="W25" s="18">
        <v>55911.86</v>
      </c>
      <c r="X25" s="18">
        <v>44329.38</v>
      </c>
      <c r="Y25" s="18">
        <v>126105.75</v>
      </c>
      <c r="Z25" s="70">
        <f>SUM(F25:$Y$25)</f>
        <v>1446689.84</v>
      </c>
      <c r="AA25" s="1"/>
    </row>
    <row r="26" spans="1:27" ht="24.95" customHeight="1">
      <c r="A26" s="111" t="s">
        <v>18</v>
      </c>
      <c r="B26" s="112"/>
      <c r="C26" s="105" t="s">
        <v>20</v>
      </c>
      <c r="D26" s="113"/>
      <c r="E26" s="107"/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v>4423.6000000000004</v>
      </c>
      <c r="P26" s="108">
        <v>0</v>
      </c>
      <c r="Q26" s="108">
        <v>0</v>
      </c>
      <c r="R26" s="108">
        <v>0</v>
      </c>
      <c r="S26" s="108">
        <v>0</v>
      </c>
      <c r="T26" s="108">
        <v>0</v>
      </c>
      <c r="U26" s="108">
        <v>0</v>
      </c>
      <c r="V26" s="108">
        <v>0</v>
      </c>
      <c r="W26" s="108">
        <v>0</v>
      </c>
      <c r="X26" s="108" t="s">
        <v>77</v>
      </c>
      <c r="Y26" s="108">
        <v>0</v>
      </c>
      <c r="Z26" s="107">
        <f>SUM(F26:$Y$26)</f>
        <v>4423.6000000000004</v>
      </c>
      <c r="AA26" s="1"/>
    </row>
    <row r="27" spans="1:27" ht="24.95" customHeight="1">
      <c r="A27" s="109" t="s">
        <v>18</v>
      </c>
      <c r="B27" s="110"/>
      <c r="C27" s="68" t="s">
        <v>21</v>
      </c>
      <c r="D27" s="69"/>
      <c r="E27" s="70"/>
      <c r="F27" s="18">
        <v>303040.05</v>
      </c>
      <c r="G27" s="18">
        <v>1222134.7</v>
      </c>
      <c r="H27" s="18">
        <v>511534.07</v>
      </c>
      <c r="I27" s="18">
        <v>425899</v>
      </c>
      <c r="J27" s="18">
        <v>422395.76</v>
      </c>
      <c r="K27" s="18">
        <v>446688.34</v>
      </c>
      <c r="L27" s="18">
        <v>1302600.92</v>
      </c>
      <c r="M27" s="18">
        <v>470569.7</v>
      </c>
      <c r="N27" s="18">
        <v>738686.48</v>
      </c>
      <c r="O27" s="18">
        <v>393727.35</v>
      </c>
      <c r="P27" s="18">
        <v>962450.07</v>
      </c>
      <c r="Q27" s="18">
        <v>354021.82</v>
      </c>
      <c r="R27" s="18">
        <v>314004.74</v>
      </c>
      <c r="S27" s="18">
        <v>335272.44</v>
      </c>
      <c r="T27" s="18">
        <v>351433.53</v>
      </c>
      <c r="U27" s="18">
        <v>936719.32</v>
      </c>
      <c r="V27" s="18">
        <v>334279.19</v>
      </c>
      <c r="W27" s="18">
        <v>316879.48</v>
      </c>
      <c r="X27" s="18">
        <v>338631.73</v>
      </c>
      <c r="Y27" s="18">
        <v>318684.33</v>
      </c>
      <c r="Z27" s="70">
        <f>SUM(F27:$Y$27)</f>
        <v>10799653.020000001</v>
      </c>
      <c r="AA27" s="1"/>
    </row>
    <row r="28" spans="1:27" ht="24.95" customHeight="1">
      <c r="A28" s="111" t="s">
        <v>18</v>
      </c>
      <c r="B28" s="112"/>
      <c r="C28" s="105" t="s">
        <v>22</v>
      </c>
      <c r="D28" s="113"/>
      <c r="E28" s="107"/>
      <c r="F28" s="108">
        <v>455635.56</v>
      </c>
      <c r="G28" s="108">
        <v>703076.95</v>
      </c>
      <c r="H28" s="108">
        <v>1121852.3500000001</v>
      </c>
      <c r="I28" s="108">
        <v>677957.88</v>
      </c>
      <c r="J28" s="108">
        <v>582399.87</v>
      </c>
      <c r="K28" s="108">
        <v>570401.89</v>
      </c>
      <c r="L28" s="108">
        <v>510106.91</v>
      </c>
      <c r="M28" s="108">
        <v>784929.84</v>
      </c>
      <c r="N28" s="108">
        <v>477943.54</v>
      </c>
      <c r="O28" s="108">
        <v>477572.64</v>
      </c>
      <c r="P28" s="108">
        <v>430514.82</v>
      </c>
      <c r="Q28" s="108">
        <v>789267.72</v>
      </c>
      <c r="R28" s="108">
        <v>471973.16</v>
      </c>
      <c r="S28" s="108">
        <v>425095.51</v>
      </c>
      <c r="T28" s="108">
        <v>424662.23</v>
      </c>
      <c r="U28" s="108">
        <v>458996.4</v>
      </c>
      <c r="V28" s="108">
        <v>843222.39</v>
      </c>
      <c r="W28" s="108">
        <v>482927.64</v>
      </c>
      <c r="X28" s="108">
        <v>438763.54</v>
      </c>
      <c r="Y28" s="108">
        <v>416089.05</v>
      </c>
      <c r="Z28" s="107">
        <f>SUM(F28:$Y$28)</f>
        <v>11543389.890000002</v>
      </c>
      <c r="AA28" s="1"/>
    </row>
    <row r="29" spans="1:27" ht="24.95" customHeight="1">
      <c r="A29" s="109" t="s">
        <v>18</v>
      </c>
      <c r="B29" s="110"/>
      <c r="C29" s="68" t="s">
        <v>73</v>
      </c>
      <c r="D29" s="69"/>
      <c r="E29" s="70"/>
      <c r="F29" s="18">
        <v>2926397.47</v>
      </c>
      <c r="G29" s="18">
        <v>6181256.71</v>
      </c>
      <c r="H29" s="18">
        <v>3972056.91</v>
      </c>
      <c r="I29" s="18">
        <v>3740468.5</v>
      </c>
      <c r="J29" s="18">
        <v>3310199.56</v>
      </c>
      <c r="K29" s="18">
        <v>3311168.44</v>
      </c>
      <c r="L29" s="18">
        <v>6366947.9800000004</v>
      </c>
      <c r="M29" s="18">
        <v>3805162.31</v>
      </c>
      <c r="N29" s="18">
        <v>3795886.57</v>
      </c>
      <c r="O29" s="18">
        <v>3542281.73</v>
      </c>
      <c r="P29" s="18">
        <v>5931034.3399999999</v>
      </c>
      <c r="Q29" s="18">
        <v>4189402.3</v>
      </c>
      <c r="R29" s="18">
        <v>4105189.12</v>
      </c>
      <c r="S29" s="18">
        <v>4513160.41</v>
      </c>
      <c r="T29" s="18">
        <v>2464552.13</v>
      </c>
      <c r="U29" s="18">
        <v>13285616.039999999</v>
      </c>
      <c r="V29" s="18">
        <v>6182025.2699999996</v>
      </c>
      <c r="W29" s="18">
        <v>3668949.35</v>
      </c>
      <c r="X29" s="18">
        <v>3551382.78</v>
      </c>
      <c r="Y29" s="18">
        <v>2995928.77</v>
      </c>
      <c r="Z29" s="70">
        <f>SUM(F$29:$Y29)</f>
        <v>91839066.689999983</v>
      </c>
      <c r="AA29" s="1"/>
    </row>
    <row r="30" spans="1:27" ht="24.95" customHeight="1">
      <c r="A30" s="111" t="s">
        <v>18</v>
      </c>
      <c r="B30" s="112"/>
      <c r="C30" s="105" t="s">
        <v>23</v>
      </c>
      <c r="D30" s="113"/>
      <c r="E30" s="107"/>
      <c r="F30" s="108">
        <v>5383281.96</v>
      </c>
      <c r="G30" s="108">
        <v>4037536.47</v>
      </c>
      <c r="H30" s="108">
        <v>3591188.14</v>
      </c>
      <c r="I30" s="108">
        <v>5249435.04</v>
      </c>
      <c r="J30" s="108">
        <v>2714281.68</v>
      </c>
      <c r="K30" s="108">
        <v>3327038.66</v>
      </c>
      <c r="L30" s="108">
        <v>2848624.47</v>
      </c>
      <c r="M30" s="108">
        <v>4282404.3099999996</v>
      </c>
      <c r="N30" s="108">
        <v>2634464.9300000002</v>
      </c>
      <c r="O30" s="108">
        <v>3120718.07</v>
      </c>
      <c r="P30" s="108">
        <v>2066705.08</v>
      </c>
      <c r="Q30" s="108">
        <v>5060329.58</v>
      </c>
      <c r="R30" s="108">
        <v>4075475.07</v>
      </c>
      <c r="S30" s="108">
        <v>4861589.45</v>
      </c>
      <c r="T30" s="108">
        <v>5925518.7599999998</v>
      </c>
      <c r="U30" s="108">
        <v>8166892.71</v>
      </c>
      <c r="V30" s="108">
        <v>12540469.92</v>
      </c>
      <c r="W30" s="108">
        <v>8946686.6400000006</v>
      </c>
      <c r="X30" s="108">
        <v>12840312.33</v>
      </c>
      <c r="Y30" s="108">
        <v>10914340.380000001</v>
      </c>
      <c r="Z30" s="107">
        <f>SUM(F$30:$Y30)</f>
        <v>112587293.64999999</v>
      </c>
      <c r="AA30" s="17"/>
    </row>
    <row r="31" spans="1:27" ht="24.95" customHeight="1">
      <c r="A31" s="109" t="s">
        <v>18</v>
      </c>
      <c r="B31" s="110"/>
      <c r="C31" s="68" t="s">
        <v>24</v>
      </c>
      <c r="D31" s="69"/>
      <c r="E31" s="70"/>
      <c r="F31" s="18">
        <v>10598206.76</v>
      </c>
      <c r="G31" s="18">
        <v>6247267.4199999999</v>
      </c>
      <c r="H31" s="18">
        <v>3866869.88</v>
      </c>
      <c r="I31" s="18">
        <v>4582290.62</v>
      </c>
      <c r="J31" s="18">
        <v>3211385.24</v>
      </c>
      <c r="K31" s="18">
        <v>1587500.62</v>
      </c>
      <c r="L31" s="18">
        <v>1620090.66</v>
      </c>
      <c r="M31" s="18">
        <v>870034.27</v>
      </c>
      <c r="N31" s="18">
        <v>1092029.21</v>
      </c>
      <c r="O31" s="18">
        <v>1167667.55</v>
      </c>
      <c r="P31" s="18">
        <v>1889964.94</v>
      </c>
      <c r="Q31" s="18">
        <v>1527931.22</v>
      </c>
      <c r="R31" s="18">
        <v>924862.07</v>
      </c>
      <c r="S31" s="18">
        <v>1081362.22</v>
      </c>
      <c r="T31" s="18">
        <v>1045425.79</v>
      </c>
      <c r="U31" s="18">
        <v>1780747.46</v>
      </c>
      <c r="V31" s="18">
        <v>4513267.0999999996</v>
      </c>
      <c r="W31" s="18">
        <v>5602220.9299999997</v>
      </c>
      <c r="X31" s="18">
        <v>8637551.370000001</v>
      </c>
      <c r="Y31" s="18">
        <v>12431795.33</v>
      </c>
      <c r="Z31" s="70">
        <f>SUM(F$31:$Y31)</f>
        <v>74278470.659999996</v>
      </c>
      <c r="AA31" s="1"/>
    </row>
    <row r="32" spans="1:27" ht="24.95" customHeight="1">
      <c r="A32" s="111" t="s">
        <v>18</v>
      </c>
      <c r="B32" s="112"/>
      <c r="C32" s="105" t="s">
        <v>25</v>
      </c>
      <c r="D32" s="113"/>
      <c r="E32" s="107"/>
      <c r="F32" s="108">
        <v>117420.2</v>
      </c>
      <c r="G32" s="108">
        <v>190805.91</v>
      </c>
      <c r="H32" s="108">
        <v>279763.92</v>
      </c>
      <c r="I32" s="108">
        <v>147360.5</v>
      </c>
      <c r="J32" s="108">
        <v>130500.04</v>
      </c>
      <c r="K32" s="108">
        <v>125742.06</v>
      </c>
      <c r="L32" s="108">
        <v>112537.62</v>
      </c>
      <c r="M32" s="108">
        <v>163384.03</v>
      </c>
      <c r="N32" s="108">
        <v>66675.69</v>
      </c>
      <c r="O32" s="108">
        <v>114792.84</v>
      </c>
      <c r="P32" s="108">
        <v>75209.61</v>
      </c>
      <c r="Q32" s="108">
        <v>126520.24</v>
      </c>
      <c r="R32" s="108">
        <v>68039.91</v>
      </c>
      <c r="S32" s="108">
        <v>71930.84</v>
      </c>
      <c r="T32" s="108">
        <v>67733.440000000002</v>
      </c>
      <c r="U32" s="108">
        <v>82549.929999999993</v>
      </c>
      <c r="V32" s="108">
        <v>103227.09</v>
      </c>
      <c r="W32" s="108">
        <v>85998.98</v>
      </c>
      <c r="X32" s="108">
        <v>81527.72</v>
      </c>
      <c r="Y32" s="108">
        <v>99549.28</v>
      </c>
      <c r="Z32" s="107">
        <f>SUM(F$32:$Y32)</f>
        <v>2311269.85</v>
      </c>
      <c r="AA32" s="1"/>
    </row>
    <row r="33" spans="1:27" ht="24.95" customHeight="1">
      <c r="A33" s="88"/>
      <c r="B33" s="81">
        <v>805</v>
      </c>
      <c r="C33" s="68" t="s">
        <v>26</v>
      </c>
      <c r="D33" s="71"/>
      <c r="E33" s="70"/>
      <c r="F33" s="18">
        <v>180.32</v>
      </c>
      <c r="G33" s="18">
        <v>0.27</v>
      </c>
      <c r="H33" s="18">
        <v>135.32</v>
      </c>
      <c r="I33" s="18">
        <v>45.29</v>
      </c>
      <c r="J33" s="18">
        <v>0</v>
      </c>
      <c r="K33" s="18">
        <v>135</v>
      </c>
      <c r="L33" s="18">
        <v>180.28</v>
      </c>
      <c r="M33" s="18">
        <v>0.28000000000000003</v>
      </c>
      <c r="N33" s="18">
        <v>45.29</v>
      </c>
      <c r="O33" s="18">
        <v>405</v>
      </c>
      <c r="P33" s="18">
        <v>405</v>
      </c>
      <c r="Q33" s="18">
        <v>225.3</v>
      </c>
      <c r="R33" s="18">
        <v>45.26</v>
      </c>
      <c r="S33" s="18">
        <v>90</v>
      </c>
      <c r="T33" s="18">
        <v>0</v>
      </c>
      <c r="U33" s="18">
        <v>180.27</v>
      </c>
      <c r="V33" s="18">
        <v>0.26</v>
      </c>
      <c r="W33" s="18">
        <v>0</v>
      </c>
      <c r="X33" s="18">
        <v>135</v>
      </c>
      <c r="Y33" s="18">
        <v>90.3</v>
      </c>
      <c r="Z33" s="70">
        <f>SUM(F33:$Y$33)</f>
        <v>2298.4400000000005</v>
      </c>
      <c r="AA33" s="1"/>
    </row>
    <row r="34" spans="1:27" ht="24.95" customHeight="1">
      <c r="A34" s="111" t="s">
        <v>18</v>
      </c>
      <c r="B34" s="112"/>
      <c r="C34" s="105" t="s">
        <v>27</v>
      </c>
      <c r="D34" s="113"/>
      <c r="E34" s="107"/>
      <c r="F34" s="108">
        <v>0.32</v>
      </c>
      <c r="G34" s="108">
        <v>0.27</v>
      </c>
      <c r="H34" s="108">
        <v>0.32</v>
      </c>
      <c r="I34" s="108">
        <v>0.28999999999999998</v>
      </c>
      <c r="J34" s="108">
        <v>0</v>
      </c>
      <c r="K34" s="108">
        <v>0</v>
      </c>
      <c r="L34" s="108">
        <v>0.28000000000000003</v>
      </c>
      <c r="M34" s="108">
        <v>0.28000000000000003</v>
      </c>
      <c r="N34" s="108">
        <v>0.28999999999999998</v>
      </c>
      <c r="O34" s="108">
        <v>0</v>
      </c>
      <c r="P34" s="108">
        <v>0</v>
      </c>
      <c r="Q34" s="108">
        <v>0.3</v>
      </c>
      <c r="R34" s="108">
        <v>0.26</v>
      </c>
      <c r="S34" s="108">
        <v>0</v>
      </c>
      <c r="T34" s="108">
        <v>0</v>
      </c>
      <c r="U34" s="108">
        <v>0.27</v>
      </c>
      <c r="V34" s="108">
        <v>0.26</v>
      </c>
      <c r="W34" s="108">
        <v>0</v>
      </c>
      <c r="X34" s="108">
        <v>0</v>
      </c>
      <c r="Y34" s="108">
        <v>0.3</v>
      </c>
      <c r="Z34" s="107">
        <f>SUM(F34:$Y$34)</f>
        <v>3.4400000000000004</v>
      </c>
      <c r="AA34" s="1"/>
    </row>
    <row r="35" spans="1:27" ht="24.95" customHeight="1">
      <c r="A35" s="109" t="s">
        <v>18</v>
      </c>
      <c r="B35" s="110"/>
      <c r="C35" s="68" t="s">
        <v>28</v>
      </c>
      <c r="D35" s="69"/>
      <c r="E35" s="70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70">
        <f>SUM(F35:$Y$35)</f>
        <v>0</v>
      </c>
      <c r="AA35" s="1"/>
    </row>
    <row r="36" spans="1:27" ht="24.95" customHeight="1">
      <c r="A36" s="111" t="s">
        <v>18</v>
      </c>
      <c r="B36" s="112"/>
      <c r="C36" s="105" t="s">
        <v>29</v>
      </c>
      <c r="D36" s="113"/>
      <c r="E36" s="107"/>
      <c r="F36" s="108">
        <v>180</v>
      </c>
      <c r="G36" s="108">
        <v>0</v>
      </c>
      <c r="H36" s="108">
        <v>135</v>
      </c>
      <c r="I36" s="108">
        <v>45</v>
      </c>
      <c r="J36" s="108">
        <v>0</v>
      </c>
      <c r="K36" s="108">
        <v>135</v>
      </c>
      <c r="L36" s="108">
        <v>180</v>
      </c>
      <c r="M36" s="108">
        <v>0</v>
      </c>
      <c r="N36" s="108">
        <v>45</v>
      </c>
      <c r="O36" s="108">
        <v>405</v>
      </c>
      <c r="P36" s="108">
        <v>405</v>
      </c>
      <c r="Q36" s="108">
        <v>225</v>
      </c>
      <c r="R36" s="108">
        <v>45</v>
      </c>
      <c r="S36" s="108">
        <v>90</v>
      </c>
      <c r="T36" s="108">
        <v>0</v>
      </c>
      <c r="U36" s="108">
        <v>180</v>
      </c>
      <c r="V36" s="108">
        <v>0</v>
      </c>
      <c r="W36" s="108">
        <v>0</v>
      </c>
      <c r="X36" s="108">
        <v>135</v>
      </c>
      <c r="Y36" s="108">
        <v>90</v>
      </c>
      <c r="Z36" s="107">
        <f>SUM(F$36:$Y36)</f>
        <v>2295</v>
      </c>
      <c r="AA36" s="1"/>
    </row>
    <row r="37" spans="1:27" ht="24.95" customHeight="1">
      <c r="A37" s="109" t="s">
        <v>18</v>
      </c>
      <c r="B37" s="110"/>
      <c r="C37" s="68" t="s">
        <v>30</v>
      </c>
      <c r="D37" s="69"/>
      <c r="E37" s="70"/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70">
        <f>SUM(F37:$Y$37)</f>
        <v>0</v>
      </c>
      <c r="AA37" s="1"/>
    </row>
    <row r="38" spans="1:27" ht="24.95" customHeight="1">
      <c r="A38" s="89"/>
      <c r="B38" s="83">
        <v>827</v>
      </c>
      <c r="C38" s="105" t="s">
        <v>31</v>
      </c>
      <c r="D38" s="106"/>
      <c r="E38" s="107"/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8">
        <v>0</v>
      </c>
      <c r="W38" s="108">
        <v>0</v>
      </c>
      <c r="X38" s="108">
        <v>0</v>
      </c>
      <c r="Y38" s="108">
        <v>0</v>
      </c>
      <c r="Z38" s="107">
        <f>SUM(F38:$Y$38)</f>
        <v>0</v>
      </c>
      <c r="AA38" s="1"/>
    </row>
    <row r="39" spans="1:27" ht="24.95" customHeight="1">
      <c r="A39" s="88"/>
      <c r="B39" s="81">
        <v>824</v>
      </c>
      <c r="C39" s="68" t="s">
        <v>32</v>
      </c>
      <c r="D39" s="71"/>
      <c r="E39" s="70"/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235002.72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1064386.6299999999</v>
      </c>
      <c r="Z39" s="70">
        <f>SUM(F39:$Y$39)</f>
        <v>1299389.3499999999</v>
      </c>
      <c r="AA39" s="1"/>
    </row>
    <row r="40" spans="1:27" ht="24.95" customHeight="1">
      <c r="A40" s="89"/>
      <c r="B40" s="83">
        <v>807</v>
      </c>
      <c r="C40" s="105" t="s">
        <v>33</v>
      </c>
      <c r="D40" s="106"/>
      <c r="E40" s="107"/>
      <c r="F40" s="108">
        <v>0</v>
      </c>
      <c r="G40" s="108">
        <v>0</v>
      </c>
      <c r="H40" s="108">
        <v>0</v>
      </c>
      <c r="I40" s="108">
        <v>12690.27</v>
      </c>
      <c r="J40" s="108">
        <v>100901.38</v>
      </c>
      <c r="K40" s="108">
        <v>0</v>
      </c>
      <c r="L40" s="108">
        <v>0</v>
      </c>
      <c r="M40" s="108">
        <v>0</v>
      </c>
      <c r="N40" s="108">
        <v>0</v>
      </c>
      <c r="O40" s="108">
        <v>0</v>
      </c>
      <c r="P40" s="108">
        <v>0</v>
      </c>
      <c r="Q40" s="108">
        <v>0</v>
      </c>
      <c r="R40" s="108">
        <v>0</v>
      </c>
      <c r="S40" s="108">
        <v>0</v>
      </c>
      <c r="T40" s="108">
        <v>0</v>
      </c>
      <c r="U40" s="108">
        <v>0</v>
      </c>
      <c r="V40" s="108">
        <v>0</v>
      </c>
      <c r="W40" s="108">
        <v>0</v>
      </c>
      <c r="X40" s="108">
        <v>0</v>
      </c>
      <c r="Y40" s="108">
        <v>0</v>
      </c>
      <c r="Z40" s="107">
        <f>SUM(F40:$Y$40)</f>
        <v>113591.65000000001</v>
      </c>
      <c r="AA40" s="1"/>
    </row>
    <row r="41" spans="1:27" ht="24.95" customHeight="1">
      <c r="A41" s="88"/>
      <c r="B41" s="81">
        <v>814</v>
      </c>
      <c r="C41" s="68" t="s">
        <v>34</v>
      </c>
      <c r="D41" s="71"/>
      <c r="E41" s="70"/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445271.43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70">
        <f>SUM(F41:$Y$41)</f>
        <v>445271.43</v>
      </c>
      <c r="AA41" s="1"/>
    </row>
    <row r="42" spans="1:27" ht="24.95" customHeight="1">
      <c r="A42" s="89"/>
      <c r="B42" s="83">
        <v>905</v>
      </c>
      <c r="C42" s="114" t="s">
        <v>35</v>
      </c>
      <c r="D42" s="115"/>
      <c r="E42" s="116" t="s">
        <v>36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08">
        <v>0</v>
      </c>
      <c r="L42" s="108">
        <v>0</v>
      </c>
      <c r="M42" s="108">
        <v>0</v>
      </c>
      <c r="N42" s="108">
        <v>0</v>
      </c>
      <c r="O42" s="108">
        <v>0</v>
      </c>
      <c r="P42" s="108">
        <v>5660471.4699999997</v>
      </c>
      <c r="Q42" s="108">
        <v>0</v>
      </c>
      <c r="R42" s="108">
        <v>0</v>
      </c>
      <c r="S42" s="108">
        <v>0</v>
      </c>
      <c r="T42" s="108">
        <v>0</v>
      </c>
      <c r="U42" s="108">
        <v>0</v>
      </c>
      <c r="V42" s="108">
        <v>0</v>
      </c>
      <c r="W42" s="108">
        <v>0</v>
      </c>
      <c r="X42" s="108">
        <v>0</v>
      </c>
      <c r="Y42" s="108">
        <v>0</v>
      </c>
      <c r="Z42" s="107">
        <f>SUM(F42:$Y$42)</f>
        <v>5660471.4699999997</v>
      </c>
      <c r="AA42" s="1"/>
    </row>
    <row r="43" spans="1:27" ht="24.95" customHeight="1" thickBot="1">
      <c r="A43" s="88"/>
      <c r="B43" s="81">
        <v>940</v>
      </c>
      <c r="C43" s="72" t="s">
        <v>37</v>
      </c>
      <c r="D43" s="73"/>
      <c r="E43" s="74" t="s">
        <v>36</v>
      </c>
      <c r="F43" s="75">
        <v>0</v>
      </c>
      <c r="G43" s="75">
        <v>100000000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50000000</v>
      </c>
      <c r="O43" s="75">
        <v>0</v>
      </c>
      <c r="P43" s="75">
        <v>0</v>
      </c>
      <c r="Q43" s="75">
        <v>50000000</v>
      </c>
      <c r="R43" s="75">
        <v>0</v>
      </c>
      <c r="S43" s="75">
        <v>0</v>
      </c>
      <c r="T43" s="75">
        <v>0</v>
      </c>
      <c r="U43" s="75">
        <v>0</v>
      </c>
      <c r="V43" s="75">
        <v>0</v>
      </c>
      <c r="W43" s="75">
        <v>0</v>
      </c>
      <c r="X43" s="75">
        <v>0</v>
      </c>
      <c r="Y43" s="75">
        <v>0</v>
      </c>
      <c r="Z43" s="135">
        <f>SUM(F43:$Y$43)</f>
        <v>200000000</v>
      </c>
      <c r="AA43" s="1"/>
    </row>
    <row r="44" spans="1:27" ht="24.95" customHeight="1" thickTop="1" thickBot="1">
      <c r="A44" s="117"/>
      <c r="B44" s="98"/>
      <c r="C44" s="19"/>
      <c r="D44" s="20"/>
      <c r="E44" s="21" t="s">
        <v>36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136"/>
      <c r="AA44" s="20"/>
    </row>
    <row r="45" spans="1:27" ht="24.95" customHeight="1" thickTop="1">
      <c r="A45" s="109"/>
      <c r="B45" s="81"/>
      <c r="C45" s="64" t="s">
        <v>38</v>
      </c>
      <c r="D45" s="65"/>
      <c r="E45" s="66">
        <v>0</v>
      </c>
      <c r="F45" s="67">
        <v>42370048.009999998</v>
      </c>
      <c r="G45" s="67">
        <v>22444029.169999998</v>
      </c>
      <c r="H45" s="67">
        <v>44786933.399999999</v>
      </c>
      <c r="I45" s="67">
        <v>22532207.949999999</v>
      </c>
      <c r="J45" s="67">
        <v>23423644.550000001</v>
      </c>
      <c r="K45" s="67">
        <v>23772581.77</v>
      </c>
      <c r="L45" s="67">
        <v>22781042.449999999</v>
      </c>
      <c r="M45" s="67">
        <v>46061315.230000004</v>
      </c>
      <c r="N45" s="67">
        <v>21086373.779999997</v>
      </c>
      <c r="O45" s="67">
        <v>23359045.580000002</v>
      </c>
      <c r="P45" s="67">
        <v>27139037.220000003</v>
      </c>
      <c r="Q45" s="67">
        <v>23695599.860000003</v>
      </c>
      <c r="R45" s="67">
        <v>48469947.29999999</v>
      </c>
      <c r="S45" s="67">
        <v>23403633.679999996</v>
      </c>
      <c r="T45" s="67">
        <v>33533801.449999999</v>
      </c>
      <c r="U45" s="67">
        <v>22397028.310000002</v>
      </c>
      <c r="V45" s="67">
        <v>43580957.660000004</v>
      </c>
      <c r="W45" s="67">
        <v>37496.870000000003</v>
      </c>
      <c r="X45" s="67">
        <v>24403199.750000004</v>
      </c>
      <c r="Y45" s="67">
        <v>28721098.02</v>
      </c>
      <c r="Z45" s="66">
        <f t="shared" ref="Z45" si="1">SUM(Z46:Z61)-Z47-Z49</f>
        <v>567889535.41000009</v>
      </c>
      <c r="AA45" s="5"/>
    </row>
    <row r="46" spans="1:27" ht="24.95" customHeight="1">
      <c r="A46" s="118"/>
      <c r="B46" s="119">
        <v>735</v>
      </c>
      <c r="C46" s="99" t="s">
        <v>39</v>
      </c>
      <c r="D46" s="100"/>
      <c r="E46" s="120"/>
      <c r="F46" s="121">
        <v>16296243.48</v>
      </c>
      <c r="G46" s="121">
        <v>14987452.6</v>
      </c>
      <c r="H46" s="121">
        <v>28465610.68</v>
      </c>
      <c r="I46" s="121">
        <v>15193012.23</v>
      </c>
      <c r="J46" s="121">
        <v>15826141.34</v>
      </c>
      <c r="K46" s="121">
        <v>15820172.879999999</v>
      </c>
      <c r="L46" s="121">
        <v>15207902.18</v>
      </c>
      <c r="M46" s="121">
        <v>29245845.720000003</v>
      </c>
      <c r="N46" s="121">
        <v>14080658.120000001</v>
      </c>
      <c r="O46" s="121">
        <v>15677395.609999999</v>
      </c>
      <c r="P46" s="121">
        <v>15552291.99</v>
      </c>
      <c r="Q46" s="121">
        <v>15927864.960000001</v>
      </c>
      <c r="R46" s="121">
        <v>30156207.73</v>
      </c>
      <c r="S46" s="121">
        <v>15861593.43</v>
      </c>
      <c r="T46" s="121">
        <v>22085715.469999999</v>
      </c>
      <c r="U46" s="121">
        <v>15305538.640000001</v>
      </c>
      <c r="V46" s="121">
        <v>27613143.689999998</v>
      </c>
      <c r="W46" s="121">
        <v>0</v>
      </c>
      <c r="X46" s="121">
        <v>15084756.16</v>
      </c>
      <c r="Y46" s="121">
        <v>19447541.66</v>
      </c>
      <c r="Z46" s="120">
        <f>SUM(F46:$Y$46)-Z54</f>
        <v>357725601.96999997</v>
      </c>
      <c r="AA46" s="17"/>
    </row>
    <row r="47" spans="1:27" ht="24.95" customHeight="1">
      <c r="A47" s="122"/>
      <c r="B47" s="123">
        <v>735</v>
      </c>
      <c r="C47" s="48"/>
      <c r="D47" s="76" t="s">
        <v>69</v>
      </c>
      <c r="E47" s="42"/>
      <c r="F47" s="77">
        <v>15296.4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344143.21</v>
      </c>
      <c r="M47" s="77">
        <v>0</v>
      </c>
      <c r="N47" s="77">
        <v>0</v>
      </c>
      <c r="O47" s="77">
        <v>0</v>
      </c>
      <c r="P47" s="77">
        <v>0</v>
      </c>
      <c r="Q47" s="77">
        <v>13376.22</v>
      </c>
      <c r="R47" s="77">
        <v>-107751.08</v>
      </c>
      <c r="S47" s="77">
        <v>0</v>
      </c>
      <c r="T47" s="77">
        <v>0</v>
      </c>
      <c r="U47" s="77">
        <v>0</v>
      </c>
      <c r="V47" s="77">
        <v>-98172.610000000015</v>
      </c>
      <c r="W47" s="77">
        <v>0</v>
      </c>
      <c r="X47" s="77">
        <v>3406354.72</v>
      </c>
      <c r="Y47" s="77">
        <v>3280723.2</v>
      </c>
      <c r="Z47" s="42">
        <f>SUM(F47:$Y$47)</f>
        <v>6853970.0600000005</v>
      </c>
      <c r="AA47" s="17"/>
    </row>
    <row r="48" spans="1:27" ht="24.95" customHeight="1">
      <c r="A48" s="118"/>
      <c r="B48" s="119">
        <v>735</v>
      </c>
      <c r="C48" s="99" t="s">
        <v>40</v>
      </c>
      <c r="D48" s="100"/>
      <c r="E48" s="120"/>
      <c r="F48" s="121">
        <v>7633690.8099999996</v>
      </c>
      <c r="G48" s="121">
        <v>7505184.2000000002</v>
      </c>
      <c r="H48" s="121">
        <v>15353006.76</v>
      </c>
      <c r="I48" s="121">
        <v>7281125.7300000004</v>
      </c>
      <c r="J48" s="121">
        <v>7573052.2800000003</v>
      </c>
      <c r="K48" s="121">
        <v>7621226.6600000001</v>
      </c>
      <c r="L48" s="121">
        <v>7520212.1200000001</v>
      </c>
      <c r="M48" s="121">
        <v>16326474.73</v>
      </c>
      <c r="N48" s="121">
        <v>6902972.8700000001</v>
      </c>
      <c r="O48" s="121">
        <v>7568119.9299999997</v>
      </c>
      <c r="P48" s="121">
        <v>7812780.8300000001</v>
      </c>
      <c r="Q48" s="121">
        <v>7705693.1299999999</v>
      </c>
      <c r="R48" s="121">
        <v>16529260.93</v>
      </c>
      <c r="S48" s="121">
        <v>7607716.9299999997</v>
      </c>
      <c r="T48" s="121">
        <v>11511392.359999999</v>
      </c>
      <c r="U48" s="121">
        <v>7093849.1100000003</v>
      </c>
      <c r="V48" s="121">
        <v>15400842.17</v>
      </c>
      <c r="W48" s="121">
        <v>0</v>
      </c>
      <c r="X48" s="121">
        <v>7329122.2599999998</v>
      </c>
      <c r="Y48" s="121">
        <v>8398729.9499999993</v>
      </c>
      <c r="Z48" s="120">
        <f>SUM(F48:$Y$48)</f>
        <v>180674453.75999996</v>
      </c>
      <c r="AA48" s="1"/>
    </row>
    <row r="49" spans="1:27" ht="24.95" customHeight="1">
      <c r="A49" s="122"/>
      <c r="B49" s="123">
        <v>735</v>
      </c>
      <c r="C49" s="48"/>
      <c r="D49" s="76" t="s">
        <v>70</v>
      </c>
      <c r="E49" s="42"/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25655.1</v>
      </c>
      <c r="N49" s="77">
        <v>0</v>
      </c>
      <c r="O49" s="77">
        <v>0</v>
      </c>
      <c r="P49" s="77">
        <v>0</v>
      </c>
      <c r="Q49" s="77">
        <v>0</v>
      </c>
      <c r="R49" s="77">
        <v>142.29</v>
      </c>
      <c r="S49" s="77">
        <v>0</v>
      </c>
      <c r="T49" s="77">
        <v>0</v>
      </c>
      <c r="U49" s="77">
        <v>0</v>
      </c>
      <c r="V49" s="77">
        <v>0</v>
      </c>
      <c r="W49" s="77">
        <v>0</v>
      </c>
      <c r="X49" s="77">
        <v>453643.08</v>
      </c>
      <c r="Y49" s="77">
        <v>763454.5</v>
      </c>
      <c r="Z49" s="42">
        <f>SUM(F$49:$Y49)</f>
        <v>1242894.97</v>
      </c>
      <c r="AA49" s="1"/>
    </row>
    <row r="50" spans="1:27" ht="24.95" customHeight="1">
      <c r="A50" s="118"/>
      <c r="B50" s="119">
        <v>723</v>
      </c>
      <c r="C50" s="99" t="s">
        <v>41</v>
      </c>
      <c r="D50" s="100"/>
      <c r="E50" s="120"/>
      <c r="F50" s="121">
        <v>3847.99</v>
      </c>
      <c r="G50" s="121">
        <v>3847.99</v>
      </c>
      <c r="H50" s="121">
        <v>11543.97</v>
      </c>
      <c r="I50" s="121">
        <v>3847.99</v>
      </c>
      <c r="J50" s="121">
        <v>3847.99</v>
      </c>
      <c r="K50" s="121">
        <v>3847.99</v>
      </c>
      <c r="L50" s="121">
        <v>3847.99</v>
      </c>
      <c r="M50" s="121">
        <v>11296.08</v>
      </c>
      <c r="N50" s="121">
        <v>3723.88</v>
      </c>
      <c r="O50" s="121">
        <v>3723.88</v>
      </c>
      <c r="P50" s="121">
        <v>3723.88</v>
      </c>
      <c r="Q50" s="121">
        <v>3723.88</v>
      </c>
      <c r="R50" s="121">
        <v>11171.64</v>
      </c>
      <c r="S50" s="121">
        <v>3723.88</v>
      </c>
      <c r="T50" s="121">
        <v>7447.76</v>
      </c>
      <c r="U50" s="121">
        <v>3723.88</v>
      </c>
      <c r="V50" s="121">
        <v>11171.64</v>
      </c>
      <c r="W50" s="121">
        <v>0</v>
      </c>
      <c r="X50" s="121">
        <v>3723.88</v>
      </c>
      <c r="Y50" s="121">
        <v>3723.88</v>
      </c>
      <c r="Z50" s="120">
        <f>SUM(F50:$Y$50)</f>
        <v>105510.06999999999</v>
      </c>
      <c r="AA50" s="1"/>
    </row>
    <row r="51" spans="1:27" ht="24.95" customHeight="1">
      <c r="A51" s="122"/>
      <c r="B51" s="123" t="s">
        <v>42</v>
      </c>
      <c r="C51" s="68" t="s">
        <v>43</v>
      </c>
      <c r="D51" s="71"/>
      <c r="E51" s="70"/>
      <c r="F51" s="77">
        <v>0</v>
      </c>
      <c r="G51" s="77">
        <v>0</v>
      </c>
      <c r="H51" s="77">
        <v>330727.2</v>
      </c>
      <c r="I51" s="77">
        <v>0</v>
      </c>
      <c r="J51" s="77">
        <v>1000</v>
      </c>
      <c r="K51" s="77">
        <v>0</v>
      </c>
      <c r="L51" s="77">
        <v>0</v>
      </c>
      <c r="M51" s="77">
        <v>415694.47</v>
      </c>
      <c r="N51" s="77">
        <v>0</v>
      </c>
      <c r="O51" s="77">
        <v>-1000</v>
      </c>
      <c r="P51" s="77">
        <v>0</v>
      </c>
      <c r="Q51" s="77">
        <v>0</v>
      </c>
      <c r="R51" s="77">
        <v>363506.97</v>
      </c>
      <c r="S51" s="77">
        <v>0</v>
      </c>
      <c r="T51" s="77">
        <v>0</v>
      </c>
      <c r="U51" s="77">
        <v>0</v>
      </c>
      <c r="V51" s="77">
        <v>486723.1</v>
      </c>
      <c r="W51" s="77">
        <v>0</v>
      </c>
      <c r="X51" s="77">
        <v>0</v>
      </c>
      <c r="Y51" s="77">
        <v>6647.02</v>
      </c>
      <c r="Z51" s="70">
        <f>SUM(F51:$Y$51)</f>
        <v>1603298.7599999998</v>
      </c>
      <c r="AA51" s="1"/>
    </row>
    <row r="52" spans="1:27" ht="24.95" customHeight="1">
      <c r="A52" s="118"/>
      <c r="B52" s="119">
        <v>717</v>
      </c>
      <c r="C52" s="99" t="s">
        <v>44</v>
      </c>
      <c r="D52" s="100"/>
      <c r="E52" s="120"/>
      <c r="F52" s="121">
        <v>17005226.469999999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v>0</v>
      </c>
      <c r="N52" s="121">
        <v>0</v>
      </c>
      <c r="O52" s="121">
        <v>0</v>
      </c>
      <c r="P52" s="121">
        <v>3100000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v>0</v>
      </c>
      <c r="X52" s="121">
        <v>0</v>
      </c>
      <c r="Y52" s="121">
        <v>0</v>
      </c>
      <c r="Z52" s="120">
        <f>SUM(F52:$Y$52)</f>
        <v>20105226.469999999</v>
      </c>
      <c r="AA52" s="1"/>
    </row>
    <row r="53" spans="1:27" ht="24.95" customHeight="1">
      <c r="A53" s="122"/>
      <c r="B53" s="123" t="s">
        <v>45</v>
      </c>
      <c r="C53" s="48" t="s">
        <v>46</v>
      </c>
      <c r="D53" s="49"/>
      <c r="E53" s="42"/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616.35</v>
      </c>
      <c r="L53" s="77">
        <v>0</v>
      </c>
      <c r="M53" s="77">
        <v>0</v>
      </c>
      <c r="N53" s="77">
        <v>13391.199999999999</v>
      </c>
      <c r="O53" s="77">
        <v>0</v>
      </c>
      <c r="P53" s="77">
        <v>0</v>
      </c>
      <c r="Q53" s="77">
        <v>0</v>
      </c>
      <c r="R53" s="77">
        <v>7493.83</v>
      </c>
      <c r="S53" s="77">
        <v>0</v>
      </c>
      <c r="T53" s="77">
        <v>0</v>
      </c>
      <c r="U53" s="77">
        <v>0</v>
      </c>
      <c r="V53" s="77">
        <v>0</v>
      </c>
      <c r="W53" s="77">
        <v>0</v>
      </c>
      <c r="X53" s="77">
        <v>0</v>
      </c>
      <c r="Y53" s="77">
        <v>0</v>
      </c>
      <c r="Z53" s="42">
        <f>SUM(F53:$Y$53)</f>
        <v>21501.379999999997</v>
      </c>
      <c r="AA53" s="1"/>
    </row>
    <row r="54" spans="1:27" ht="24.95" customHeight="1">
      <c r="A54" s="118"/>
      <c r="B54" s="119">
        <v>715</v>
      </c>
      <c r="C54" s="105" t="s">
        <v>47</v>
      </c>
      <c r="D54" s="106"/>
      <c r="E54" s="107"/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12163.72</v>
      </c>
      <c r="L54" s="121">
        <v>97322.880000000005</v>
      </c>
      <c r="M54" s="121"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v>0</v>
      </c>
      <c r="X54" s="121">
        <v>0</v>
      </c>
      <c r="Y54" s="121">
        <v>0</v>
      </c>
      <c r="Z54" s="107">
        <f>SUM(F54:$Y$54)</f>
        <v>109486.6</v>
      </c>
      <c r="AA54" s="1"/>
    </row>
    <row r="55" spans="1:27" ht="24.95" customHeight="1">
      <c r="A55" s="122"/>
      <c r="B55" s="123" t="s">
        <v>48</v>
      </c>
      <c r="C55" s="68" t="s">
        <v>49</v>
      </c>
      <c r="D55" s="71"/>
      <c r="E55" s="70"/>
      <c r="F55" s="77">
        <v>42711.37</v>
      </c>
      <c r="G55" s="77">
        <v>58771.199999999997</v>
      </c>
      <c r="H55" s="77">
        <v>86924.9</v>
      </c>
      <c r="I55" s="77">
        <v>51573.4</v>
      </c>
      <c r="J55" s="77">
        <v>43780.78</v>
      </c>
      <c r="K55" s="77">
        <v>42407.94</v>
      </c>
      <c r="L55" s="77">
        <v>37493.379999999997</v>
      </c>
      <c r="M55" s="77">
        <v>55923.89</v>
      </c>
      <c r="N55" s="77">
        <v>33973.72</v>
      </c>
      <c r="O55" s="77">
        <v>33599.35</v>
      </c>
      <c r="P55" s="77">
        <v>31245.279999999999</v>
      </c>
      <c r="Q55" s="77">
        <v>54683.09</v>
      </c>
      <c r="R55" s="77">
        <v>32914.259999999995</v>
      </c>
      <c r="S55" s="77">
        <v>30019.38</v>
      </c>
      <c r="T55" s="77">
        <v>30144.77</v>
      </c>
      <c r="U55" s="77">
        <v>32609.41</v>
      </c>
      <c r="V55" s="77">
        <v>60828.36</v>
      </c>
      <c r="W55" s="77">
        <v>37488.270000000004</v>
      </c>
      <c r="X55" s="77">
        <v>38146.550000000003</v>
      </c>
      <c r="Y55" s="77">
        <v>38088.509999999995</v>
      </c>
      <c r="Z55" s="70">
        <f>SUM(F55:$Y$55)</f>
        <v>873327.81000000017</v>
      </c>
      <c r="AA55" s="1"/>
    </row>
    <row r="56" spans="1:27" ht="24.95" customHeight="1">
      <c r="A56" s="118"/>
      <c r="B56" s="119" t="s">
        <v>50</v>
      </c>
      <c r="C56" s="105" t="s">
        <v>51</v>
      </c>
      <c r="D56" s="106"/>
      <c r="E56" s="107"/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526.54999999999995</v>
      </c>
      <c r="L56" s="121">
        <v>3578.5</v>
      </c>
      <c r="M56" s="121"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v>0</v>
      </c>
      <c r="X56" s="121">
        <v>1787315.1</v>
      </c>
      <c r="Y56" s="121">
        <v>0</v>
      </c>
      <c r="Z56" s="107">
        <f>SUM(F56:$Y$56)</f>
        <v>1791420.1500000001</v>
      </c>
      <c r="AA56" s="1"/>
    </row>
    <row r="57" spans="1:27" ht="24.95" customHeight="1">
      <c r="A57" s="122"/>
      <c r="B57" s="123">
        <v>740</v>
      </c>
      <c r="C57" s="68" t="s">
        <v>52</v>
      </c>
      <c r="D57" s="71"/>
      <c r="E57" s="70"/>
      <c r="F57" s="77">
        <v>3157.8</v>
      </c>
      <c r="G57" s="77">
        <v>6665.2</v>
      </c>
      <c r="H57" s="77">
        <v>2964</v>
      </c>
      <c r="I57" s="77">
        <v>2648.6</v>
      </c>
      <c r="J57" s="77">
        <v>2831</v>
      </c>
      <c r="K57" s="77">
        <v>3560.6</v>
      </c>
      <c r="L57" s="77">
        <v>9313.7999999999993</v>
      </c>
      <c r="M57" s="77">
        <v>6080.34</v>
      </c>
      <c r="N57" s="77">
        <v>7619</v>
      </c>
      <c r="O57" s="77">
        <v>4339.6000000000004</v>
      </c>
      <c r="P57" s="77">
        <v>10510.8</v>
      </c>
      <c r="Q57" s="77">
        <v>3617.6</v>
      </c>
      <c r="R57" s="77">
        <v>3161.6</v>
      </c>
      <c r="S57" s="77">
        <v>3325</v>
      </c>
      <c r="T57" s="77">
        <v>3560.6</v>
      </c>
      <c r="U57" s="77">
        <v>0</v>
      </c>
      <c r="V57" s="77">
        <v>12110.6</v>
      </c>
      <c r="W57" s="77">
        <v>0</v>
      </c>
      <c r="X57" s="77">
        <v>160135.79999999999</v>
      </c>
      <c r="Y57" s="77">
        <v>3697.4</v>
      </c>
      <c r="Z57" s="70">
        <f>SUM(F$57:$Y57)</f>
        <v>249299.34</v>
      </c>
      <c r="AA57" s="1"/>
    </row>
    <row r="58" spans="1:27" ht="24.95" customHeight="1">
      <c r="A58" s="118"/>
      <c r="B58" s="119">
        <v>734</v>
      </c>
      <c r="C58" s="99" t="s">
        <v>53</v>
      </c>
      <c r="D58" s="100"/>
      <c r="E58" s="101"/>
      <c r="F58" s="121">
        <v>0</v>
      </c>
      <c r="G58" s="121">
        <v>0</v>
      </c>
      <c r="H58" s="121">
        <v>536137.29</v>
      </c>
      <c r="I58" s="121">
        <v>0</v>
      </c>
      <c r="J58" s="121">
        <v>0</v>
      </c>
      <c r="K58" s="121">
        <v>0</v>
      </c>
      <c r="L58" s="121">
        <v>0</v>
      </c>
      <c r="M58" s="121"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v>715002.3</v>
      </c>
      <c r="S58" s="121">
        <v>0</v>
      </c>
      <c r="T58" s="121">
        <v>0</v>
      </c>
      <c r="U58" s="121">
        <v>0</v>
      </c>
      <c r="V58" s="121">
        <v>0</v>
      </c>
      <c r="W58" s="121">
        <v>0</v>
      </c>
      <c r="X58" s="121">
        <v>0</v>
      </c>
      <c r="Y58" s="121">
        <v>0</v>
      </c>
      <c r="Z58" s="101">
        <f>SUM(F58:$Y$58)</f>
        <v>1251139.5900000001</v>
      </c>
      <c r="AA58" s="1"/>
    </row>
    <row r="59" spans="1:27" ht="24.95" customHeight="1">
      <c r="A59" s="122"/>
      <c r="B59" s="123" t="s">
        <v>54</v>
      </c>
      <c r="C59" s="68" t="s">
        <v>55</v>
      </c>
      <c r="D59" s="71"/>
      <c r="E59" s="70"/>
      <c r="F59" s="77">
        <v>1249798.99</v>
      </c>
      <c r="G59" s="77">
        <v>11858.63</v>
      </c>
      <c r="H59" s="77">
        <v>18.600000000000001</v>
      </c>
      <c r="I59" s="77">
        <v>0</v>
      </c>
      <c r="J59" s="77">
        <v>17.2</v>
      </c>
      <c r="K59" s="77">
        <v>0</v>
      </c>
      <c r="L59" s="77">
        <v>0</v>
      </c>
      <c r="M59" s="77">
        <v>0</v>
      </c>
      <c r="N59" s="77">
        <v>44034.99</v>
      </c>
      <c r="O59" s="77">
        <v>17.2</v>
      </c>
      <c r="P59" s="77">
        <v>8.6</v>
      </c>
      <c r="Q59" s="77">
        <v>17.2</v>
      </c>
      <c r="R59" s="77">
        <v>4464.46</v>
      </c>
      <c r="S59" s="77">
        <v>17.2</v>
      </c>
      <c r="T59" s="77">
        <v>0</v>
      </c>
      <c r="U59" s="77">
        <v>8.6</v>
      </c>
      <c r="V59" s="77">
        <v>8.6</v>
      </c>
      <c r="W59" s="77">
        <v>8.6</v>
      </c>
      <c r="X59" s="77">
        <v>0</v>
      </c>
      <c r="Y59" s="77">
        <v>25.799999999999997</v>
      </c>
      <c r="Z59" s="70">
        <f>SUM(F59:$Y$59)</f>
        <v>1310304.6700000002</v>
      </c>
      <c r="AA59" s="1"/>
    </row>
    <row r="60" spans="1:27" ht="24.95" customHeight="1">
      <c r="A60" s="118"/>
      <c r="B60" s="119" t="s">
        <v>56</v>
      </c>
      <c r="C60" s="105" t="s">
        <v>57</v>
      </c>
      <c r="D60" s="106"/>
      <c r="E60" s="107"/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v>0</v>
      </c>
      <c r="M60" s="121">
        <v>0</v>
      </c>
      <c r="N60" s="121">
        <v>0</v>
      </c>
      <c r="O60" s="121">
        <v>180909.09</v>
      </c>
      <c r="P60" s="121">
        <v>233338.22</v>
      </c>
      <c r="Q60" s="121">
        <v>0</v>
      </c>
      <c r="R60" s="121"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v>0</v>
      </c>
      <c r="X60" s="121">
        <v>0</v>
      </c>
      <c r="Y60" s="121">
        <v>746197.27</v>
      </c>
      <c r="Z60" s="107">
        <f>SUM(F$60:$Y60)</f>
        <v>1160444.58</v>
      </c>
      <c r="AA60" s="1"/>
    </row>
    <row r="61" spans="1:27" ht="24.95" customHeight="1" thickBot="1">
      <c r="A61" s="109"/>
      <c r="B61" s="81"/>
      <c r="C61" s="52" t="s">
        <v>58</v>
      </c>
      <c r="D61" s="53"/>
      <c r="E61" s="54"/>
      <c r="F61" s="78">
        <v>135371.1</v>
      </c>
      <c r="G61" s="78">
        <v>-129750.65</v>
      </c>
      <c r="H61" s="78">
        <v>0</v>
      </c>
      <c r="I61" s="78">
        <v>0</v>
      </c>
      <c r="J61" s="78">
        <v>-27026.04</v>
      </c>
      <c r="K61" s="78">
        <v>268059.08</v>
      </c>
      <c r="L61" s="78">
        <v>-98628.4</v>
      </c>
      <c r="M61" s="78">
        <v>0</v>
      </c>
      <c r="N61" s="78">
        <v>0</v>
      </c>
      <c r="O61" s="78">
        <v>-108059.08</v>
      </c>
      <c r="P61" s="78">
        <v>395137.62</v>
      </c>
      <c r="Q61" s="78">
        <v>0</v>
      </c>
      <c r="R61" s="78">
        <v>646763.57999999996</v>
      </c>
      <c r="S61" s="78">
        <v>-102762.14000000001</v>
      </c>
      <c r="T61" s="78">
        <v>-104459.51</v>
      </c>
      <c r="U61" s="78">
        <v>-38701.33</v>
      </c>
      <c r="V61" s="78">
        <v>-3870.5</v>
      </c>
      <c r="W61" s="78">
        <v>0</v>
      </c>
      <c r="X61" s="78">
        <v>0</v>
      </c>
      <c r="Y61" s="78">
        <v>76446.53</v>
      </c>
      <c r="Z61" s="54">
        <f>SUM(F61:$Y$61)</f>
        <v>908520.26</v>
      </c>
      <c r="AA61" s="1"/>
    </row>
    <row r="62" spans="1:27" ht="24.95" customHeight="1" thickTop="1" thickBot="1">
      <c r="A62" s="124"/>
      <c r="B62" s="98"/>
      <c r="C62" s="24"/>
      <c r="D62" s="25"/>
      <c r="E62" s="22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2"/>
      <c r="AA62" s="27"/>
    </row>
    <row r="63" spans="1:27" ht="24.95" customHeight="1" thickTop="1">
      <c r="A63" s="109"/>
      <c r="B63" s="81"/>
      <c r="C63" s="64" t="s">
        <v>59</v>
      </c>
      <c r="D63" s="65"/>
      <c r="E63" s="66">
        <v>0</v>
      </c>
      <c r="F63" s="67">
        <v>22199588.640000004</v>
      </c>
      <c r="G63" s="67">
        <v>113551774.71000002</v>
      </c>
      <c r="H63" s="67">
        <v>16030845.540000003</v>
      </c>
      <c r="I63" s="67">
        <v>15609829.380000001</v>
      </c>
      <c r="J63" s="67">
        <v>11996449.85</v>
      </c>
      <c r="K63" s="67">
        <v>8826192.459999999</v>
      </c>
      <c r="L63" s="67">
        <v>9040114.1400000006</v>
      </c>
      <c r="M63" s="67">
        <v>13575533.460000003</v>
      </c>
      <c r="N63" s="67">
        <v>59103524.530000001</v>
      </c>
      <c r="O63" s="67">
        <v>10561145.709999999</v>
      </c>
      <c r="P63" s="67">
        <v>14301445.979999997</v>
      </c>
      <c r="Q63" s="67">
        <v>63799941.079999998</v>
      </c>
      <c r="R63" s="67">
        <v>11199591.6</v>
      </c>
      <c r="S63" s="67">
        <v>10272194.16</v>
      </c>
      <c r="T63" s="67">
        <v>11940658.129999997</v>
      </c>
      <c r="U63" s="67">
        <v>13846462.27</v>
      </c>
      <c r="V63" s="67">
        <v>32768684.539999999</v>
      </c>
      <c r="W63" s="67">
        <v>20836540.310000002</v>
      </c>
      <c r="X63" s="67">
        <v>27174324.41</v>
      </c>
      <c r="Y63" s="67">
        <v>27352434.910000004</v>
      </c>
      <c r="Z63" s="66">
        <f t="shared" ref="Z63" si="2">SUM(Z64:Z77)</f>
        <v>513987275.81</v>
      </c>
      <c r="AA63" s="5"/>
    </row>
    <row r="64" spans="1:27" ht="24.95" customHeight="1">
      <c r="A64" s="125"/>
      <c r="B64" s="126">
        <v>735</v>
      </c>
      <c r="C64" s="99" t="s">
        <v>39</v>
      </c>
      <c r="D64" s="100"/>
      <c r="E64" s="120"/>
      <c r="F64" s="121">
        <v>14085109.930000002</v>
      </c>
      <c r="G64" s="121">
        <v>74821918.210000008</v>
      </c>
      <c r="H64" s="121">
        <v>10717465.49</v>
      </c>
      <c r="I64" s="121">
        <v>8020132.7500000009</v>
      </c>
      <c r="J64" s="121">
        <v>4768280.83</v>
      </c>
      <c r="K64" s="121">
        <v>3384224.59</v>
      </c>
      <c r="L64" s="121">
        <v>3582415.69</v>
      </c>
      <c r="M64" s="121">
        <v>8456766.540000001</v>
      </c>
      <c r="N64" s="121">
        <v>38392295.18</v>
      </c>
      <c r="O64" s="121">
        <v>7187814.1200000001</v>
      </c>
      <c r="P64" s="121">
        <v>9378919.2699999996</v>
      </c>
      <c r="Q64" s="121">
        <v>42897683.219999991</v>
      </c>
      <c r="R64" s="121">
        <v>6468356.4700000007</v>
      </c>
      <c r="S64" s="121">
        <v>6832936.6100000003</v>
      </c>
      <c r="T64" s="121">
        <v>7610383.6400000006</v>
      </c>
      <c r="U64" s="121">
        <v>8334169.0099999998</v>
      </c>
      <c r="V64" s="121">
        <v>21919356.029999997</v>
      </c>
      <c r="W64" s="121">
        <v>13126476.98</v>
      </c>
      <c r="X64" s="121">
        <v>15361429.469999999</v>
      </c>
      <c r="Y64" s="121">
        <v>18209717.420000002</v>
      </c>
      <c r="Z64" s="120">
        <f>SUM(F64:$Y$64)-Z70</f>
        <v>323446364.84999996</v>
      </c>
      <c r="AA64" s="1"/>
    </row>
    <row r="65" spans="1:27" ht="24.95" customHeight="1">
      <c r="A65" s="127"/>
      <c r="B65" s="128">
        <v>735</v>
      </c>
      <c r="C65" s="48" t="s">
        <v>40</v>
      </c>
      <c r="D65" s="76"/>
      <c r="E65" s="42"/>
      <c r="F65" s="77">
        <v>6680067.0800000001</v>
      </c>
      <c r="G65" s="77">
        <v>38163214.960000001</v>
      </c>
      <c r="H65" s="77">
        <v>4269616.01</v>
      </c>
      <c r="I65" s="77">
        <v>3457623.82</v>
      </c>
      <c r="J65" s="77">
        <v>2233617.9300000002</v>
      </c>
      <c r="K65" s="77">
        <v>1585280.94</v>
      </c>
      <c r="L65" s="77">
        <v>1678120.09</v>
      </c>
      <c r="M65" s="77">
        <v>4208566.91</v>
      </c>
      <c r="N65" s="77">
        <v>20268338.389999997</v>
      </c>
      <c r="O65" s="77">
        <v>3444700.58</v>
      </c>
      <c r="P65" s="77">
        <v>4491896.84</v>
      </c>
      <c r="Q65" s="77">
        <v>20821227.940000001</v>
      </c>
      <c r="R65" s="77">
        <v>3137322.55</v>
      </c>
      <c r="S65" s="77">
        <v>3314153.46</v>
      </c>
      <c r="T65" s="77">
        <v>4361351.47</v>
      </c>
      <c r="U65" s="77">
        <v>5513647.25</v>
      </c>
      <c r="V65" s="77">
        <v>10687032.869999999</v>
      </c>
      <c r="W65" s="77">
        <v>6440405.4100000001</v>
      </c>
      <c r="X65" s="77">
        <v>7622257.1500000004</v>
      </c>
      <c r="Y65" s="77">
        <v>8849079.9800000004</v>
      </c>
      <c r="Z65" s="42">
        <f>SUM(F65:$Y$65)</f>
        <v>161227521.62999997</v>
      </c>
      <c r="AA65" s="1"/>
    </row>
    <row r="66" spans="1:27" ht="24.95" customHeight="1">
      <c r="A66" s="125"/>
      <c r="B66" s="126">
        <v>723</v>
      </c>
      <c r="C66" s="99" t="s">
        <v>41</v>
      </c>
      <c r="D66" s="100"/>
      <c r="E66" s="120"/>
      <c r="F66" s="121">
        <v>3386.23</v>
      </c>
      <c r="G66" s="121">
        <v>22645.4</v>
      </c>
      <c r="H66" s="121">
        <v>2063.4899999999998</v>
      </c>
      <c r="I66" s="121">
        <v>1707.56</v>
      </c>
      <c r="J66" s="121">
        <v>1125.92</v>
      </c>
      <c r="K66" s="121">
        <v>799.11</v>
      </c>
      <c r="L66" s="121">
        <v>845.89</v>
      </c>
      <c r="M66" s="121">
        <v>2154.5</v>
      </c>
      <c r="N66" s="121">
        <v>14083.640000000001</v>
      </c>
      <c r="O66" s="121">
        <v>1820.47</v>
      </c>
      <c r="P66" s="121">
        <v>2335.34</v>
      </c>
      <c r="Q66" s="121">
        <v>10581.98</v>
      </c>
      <c r="R66" s="121">
        <v>1693.26</v>
      </c>
      <c r="S66" s="121">
        <v>1788.7</v>
      </c>
      <c r="T66" s="121">
        <v>3084.79</v>
      </c>
      <c r="U66" s="121">
        <v>4729.33</v>
      </c>
      <c r="V66" s="121">
        <v>5585.83</v>
      </c>
      <c r="W66" s="121">
        <v>3128.05</v>
      </c>
      <c r="X66" s="121">
        <v>3649.4</v>
      </c>
      <c r="Y66" s="121">
        <v>4282.47</v>
      </c>
      <c r="Z66" s="120">
        <f>SUM(F66:$Y$66)</f>
        <v>91491.36</v>
      </c>
      <c r="AA66" s="1"/>
    </row>
    <row r="67" spans="1:27" ht="24.95" customHeight="1">
      <c r="A67" s="127"/>
      <c r="B67" s="128" t="s">
        <v>42</v>
      </c>
      <c r="C67" s="48" t="s">
        <v>43</v>
      </c>
      <c r="D67" s="76"/>
      <c r="E67" s="42"/>
      <c r="F67" s="77">
        <v>0</v>
      </c>
      <c r="G67" s="77">
        <v>390153.53</v>
      </c>
      <c r="H67" s="77">
        <v>3295.8</v>
      </c>
      <c r="I67" s="77">
        <v>1313.75</v>
      </c>
      <c r="J67" s="77">
        <v>0</v>
      </c>
      <c r="K67" s="77">
        <v>0</v>
      </c>
      <c r="L67" s="77">
        <v>0</v>
      </c>
      <c r="M67" s="77">
        <v>0</v>
      </c>
      <c r="N67" s="77">
        <v>330727.2</v>
      </c>
      <c r="O67" s="77">
        <v>0</v>
      </c>
      <c r="P67" s="77">
        <v>250</v>
      </c>
      <c r="Q67" s="77">
        <v>750</v>
      </c>
      <c r="R67" s="77">
        <v>182905.54</v>
      </c>
      <c r="S67" s="77">
        <v>193214.81</v>
      </c>
      <c r="T67" s="77">
        <v>39574.120000000003</v>
      </c>
      <c r="U67" s="77">
        <v>0</v>
      </c>
      <c r="V67" s="77">
        <v>-500</v>
      </c>
      <c r="W67" s="77">
        <v>-500</v>
      </c>
      <c r="X67" s="77">
        <v>0</v>
      </c>
      <c r="Y67" s="77">
        <v>170848.29</v>
      </c>
      <c r="Z67" s="42">
        <f>SUM(F67:$Y$67)</f>
        <v>1312033.0400000003</v>
      </c>
      <c r="AA67" s="1"/>
    </row>
    <row r="68" spans="1:27" ht="24.95" customHeight="1">
      <c r="A68" s="125"/>
      <c r="B68" s="126">
        <v>717</v>
      </c>
      <c r="C68" s="99" t="s">
        <v>44</v>
      </c>
      <c r="D68" s="100"/>
      <c r="E68" s="120"/>
      <c r="F68" s="121">
        <v>0</v>
      </c>
      <c r="G68" s="121">
        <v>0</v>
      </c>
      <c r="H68" s="121">
        <v>0</v>
      </c>
      <c r="I68" s="121">
        <v>3911202.08</v>
      </c>
      <c r="J68" s="121">
        <v>4975729.26</v>
      </c>
      <c r="K68" s="121">
        <v>3531458.4</v>
      </c>
      <c r="L68" s="121">
        <v>3738271.93</v>
      </c>
      <c r="M68" s="121">
        <v>848564.8</v>
      </c>
      <c r="N68" s="121">
        <v>0</v>
      </c>
      <c r="O68" s="121">
        <v>0</v>
      </c>
      <c r="P68" s="121">
        <v>0</v>
      </c>
      <c r="Q68" s="121">
        <v>0</v>
      </c>
      <c r="R68" s="121"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v>1054000</v>
      </c>
      <c r="X68" s="121">
        <v>2045999.94</v>
      </c>
      <c r="Y68" s="121">
        <v>0</v>
      </c>
      <c r="Z68" s="120">
        <f>SUM(F68:$Y$68)</f>
        <v>20105226.41</v>
      </c>
      <c r="AA68" s="1"/>
    </row>
    <row r="69" spans="1:27" ht="24.95" customHeight="1">
      <c r="A69" s="127"/>
      <c r="B69" s="128" t="s">
        <v>45</v>
      </c>
      <c r="C69" s="68" t="s">
        <v>46</v>
      </c>
      <c r="D69" s="71"/>
      <c r="E69" s="70"/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v>616.35</v>
      </c>
      <c r="L69" s="77">
        <v>0</v>
      </c>
      <c r="M69" s="77">
        <v>0</v>
      </c>
      <c r="N69" s="77">
        <v>13391.199999999999</v>
      </c>
      <c r="O69" s="77">
        <v>0</v>
      </c>
      <c r="P69" s="77">
        <v>0</v>
      </c>
      <c r="Q69" s="77">
        <v>0</v>
      </c>
      <c r="R69" s="77">
        <v>7493.83</v>
      </c>
      <c r="S69" s="77">
        <v>0</v>
      </c>
      <c r="T69" s="77">
        <v>0</v>
      </c>
      <c r="U69" s="77">
        <v>0</v>
      </c>
      <c r="V69" s="77">
        <v>0</v>
      </c>
      <c r="W69" s="77">
        <v>0</v>
      </c>
      <c r="X69" s="77">
        <v>0</v>
      </c>
      <c r="Y69" s="77">
        <v>0</v>
      </c>
      <c r="Z69" s="70">
        <f>SUM(F69:$Y$70)</f>
        <v>130987.98000000001</v>
      </c>
      <c r="AA69" s="1"/>
    </row>
    <row r="70" spans="1:27" ht="24.95" customHeight="1">
      <c r="A70" s="125"/>
      <c r="B70" s="126">
        <v>715</v>
      </c>
      <c r="C70" s="99" t="s">
        <v>47</v>
      </c>
      <c r="D70" s="100"/>
      <c r="E70" s="120"/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12163.72</v>
      </c>
      <c r="L70" s="121">
        <v>97322.880000000005</v>
      </c>
      <c r="M70" s="121"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0</v>
      </c>
      <c r="T70" s="121">
        <v>0</v>
      </c>
      <c r="U70" s="121">
        <v>0</v>
      </c>
      <c r="V70" s="121">
        <v>0</v>
      </c>
      <c r="W70" s="121">
        <v>0</v>
      </c>
      <c r="X70" s="121">
        <v>0</v>
      </c>
      <c r="Y70" s="121">
        <v>0</v>
      </c>
      <c r="Z70" s="120">
        <f>SUM(F70:$Y$70)</f>
        <v>109486.6</v>
      </c>
      <c r="AA70" s="1"/>
    </row>
    <row r="71" spans="1:27" ht="24.95" customHeight="1">
      <c r="A71" s="127"/>
      <c r="B71" s="128" t="s">
        <v>48</v>
      </c>
      <c r="C71" s="48" t="s">
        <v>49</v>
      </c>
      <c r="D71" s="49"/>
      <c r="E71" s="42"/>
      <c r="F71" s="77">
        <v>42711.37</v>
      </c>
      <c r="G71" s="77">
        <v>58771.199999999997</v>
      </c>
      <c r="H71" s="77">
        <v>86924.9</v>
      </c>
      <c r="I71" s="77">
        <v>51573.4</v>
      </c>
      <c r="J71" s="77">
        <v>43780.78</v>
      </c>
      <c r="K71" s="77">
        <v>42407.94</v>
      </c>
      <c r="L71" s="77">
        <v>37493.379999999997</v>
      </c>
      <c r="M71" s="77">
        <v>55923.89</v>
      </c>
      <c r="N71" s="77">
        <v>33973.72</v>
      </c>
      <c r="O71" s="77">
        <v>33599.35</v>
      </c>
      <c r="P71" s="77">
        <v>31245.279999999999</v>
      </c>
      <c r="Q71" s="77">
        <v>54683.09</v>
      </c>
      <c r="R71" s="77">
        <v>32914.259999999995</v>
      </c>
      <c r="S71" s="77">
        <v>30019.38</v>
      </c>
      <c r="T71" s="77">
        <v>30144.77</v>
      </c>
      <c r="U71" s="77">
        <v>32609.41</v>
      </c>
      <c r="V71" s="77">
        <v>60828.36</v>
      </c>
      <c r="W71" s="77">
        <v>37488.270000000004</v>
      </c>
      <c r="X71" s="77">
        <v>38146.550000000003</v>
      </c>
      <c r="Y71" s="77">
        <v>38088.509999999995</v>
      </c>
      <c r="Z71" s="42">
        <f>SUM(F71:$Y$71)</f>
        <v>873327.81000000017</v>
      </c>
      <c r="AA71" s="1"/>
    </row>
    <row r="72" spans="1:27" ht="24.95" customHeight="1">
      <c r="A72" s="125"/>
      <c r="B72" s="126" t="s">
        <v>50</v>
      </c>
      <c r="C72" s="105" t="s">
        <v>60</v>
      </c>
      <c r="D72" s="106"/>
      <c r="E72" s="107"/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526.54999999999995</v>
      </c>
      <c r="L72" s="121">
        <v>3578.5</v>
      </c>
      <c r="M72" s="121"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0</v>
      </c>
      <c r="T72" s="121">
        <v>0</v>
      </c>
      <c r="U72" s="121">
        <v>0</v>
      </c>
      <c r="V72" s="121">
        <v>0</v>
      </c>
      <c r="W72" s="121">
        <v>0</v>
      </c>
      <c r="X72" s="121">
        <v>1787315.1</v>
      </c>
      <c r="Y72" s="121">
        <v>0</v>
      </c>
      <c r="Z72" s="107">
        <f>SUM(F72:$Y$72)</f>
        <v>1791420.1500000001</v>
      </c>
      <c r="AA72" s="1"/>
    </row>
    <row r="73" spans="1:27" ht="24.95" customHeight="1">
      <c r="A73" s="127"/>
      <c r="B73" s="128">
        <v>740</v>
      </c>
      <c r="C73" s="68" t="s">
        <v>52</v>
      </c>
      <c r="D73" s="71"/>
      <c r="E73" s="70"/>
      <c r="F73" s="77">
        <v>3143.94</v>
      </c>
      <c r="G73" s="77">
        <v>20062.150000000001</v>
      </c>
      <c r="H73" s="77">
        <v>1550.72</v>
      </c>
      <c r="I73" s="77">
        <v>1344.43</v>
      </c>
      <c r="J73" s="77">
        <v>923.97</v>
      </c>
      <c r="K73" s="77">
        <v>655.78</v>
      </c>
      <c r="L73" s="77">
        <v>694.18</v>
      </c>
      <c r="M73" s="77">
        <v>3556.82</v>
      </c>
      <c r="N73" s="77">
        <v>6680.21</v>
      </c>
      <c r="O73" s="77">
        <v>1253.07</v>
      </c>
      <c r="P73" s="77">
        <v>1653.03</v>
      </c>
      <c r="Q73" s="77">
        <v>14997.650000000001</v>
      </c>
      <c r="R73" s="77">
        <v>2675.35</v>
      </c>
      <c r="S73" s="77">
        <v>2826.1400000000003</v>
      </c>
      <c r="T73" s="77">
        <v>578.84999999999991</v>
      </c>
      <c r="U73" s="77">
        <v>0</v>
      </c>
      <c r="V73" s="77">
        <v>9788.7999999999993</v>
      </c>
      <c r="W73" s="77">
        <v>5743.47</v>
      </c>
      <c r="X73" s="77">
        <v>161523.56999999998</v>
      </c>
      <c r="Y73" s="77">
        <v>3945.91</v>
      </c>
      <c r="Z73" s="70">
        <f>SUM(F$73:$Y73)</f>
        <v>243598.03999999998</v>
      </c>
      <c r="AA73" s="1"/>
    </row>
    <row r="74" spans="1:27" ht="24.95" customHeight="1">
      <c r="A74" s="125"/>
      <c r="B74" s="126">
        <v>734</v>
      </c>
      <c r="C74" s="105" t="s">
        <v>53</v>
      </c>
      <c r="D74" s="106"/>
      <c r="E74" s="107"/>
      <c r="F74" s="121">
        <v>0</v>
      </c>
      <c r="G74" s="121">
        <v>0</v>
      </c>
      <c r="H74" s="121">
        <v>536137.29</v>
      </c>
      <c r="I74" s="121">
        <v>0</v>
      </c>
      <c r="J74" s="121">
        <v>0</v>
      </c>
      <c r="K74" s="121">
        <v>0</v>
      </c>
      <c r="L74" s="121">
        <v>0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715002.3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07">
        <f>SUM(F74:$Y$74)</f>
        <v>1251139.5900000001</v>
      </c>
      <c r="AA74" s="1"/>
    </row>
    <row r="75" spans="1:27" ht="24.95" customHeight="1">
      <c r="A75" s="127"/>
      <c r="B75" s="128" t="s">
        <v>54</v>
      </c>
      <c r="C75" s="68" t="s">
        <v>55</v>
      </c>
      <c r="D75" s="71"/>
      <c r="E75" s="70"/>
      <c r="F75" s="77">
        <v>1249798.99</v>
      </c>
      <c r="G75" s="77">
        <v>11858.63</v>
      </c>
      <c r="H75" s="77">
        <v>18.600000000000001</v>
      </c>
      <c r="I75" s="77">
        <v>0</v>
      </c>
      <c r="J75" s="77">
        <v>17.2</v>
      </c>
      <c r="K75" s="77">
        <v>0</v>
      </c>
      <c r="L75" s="77">
        <v>0</v>
      </c>
      <c r="M75" s="77">
        <v>0</v>
      </c>
      <c r="N75" s="77">
        <v>44034.99</v>
      </c>
      <c r="O75" s="77">
        <v>17.2</v>
      </c>
      <c r="P75" s="77">
        <v>8.6</v>
      </c>
      <c r="Q75" s="77">
        <v>17.2</v>
      </c>
      <c r="R75" s="77">
        <v>4464.46</v>
      </c>
      <c r="S75" s="77">
        <v>17.2</v>
      </c>
      <c r="T75" s="77">
        <v>0</v>
      </c>
      <c r="U75" s="77">
        <v>8.6</v>
      </c>
      <c r="V75" s="77">
        <v>8.6</v>
      </c>
      <c r="W75" s="77">
        <v>8.6</v>
      </c>
      <c r="X75" s="77">
        <v>0</v>
      </c>
      <c r="Y75" s="77">
        <v>25.799999999999997</v>
      </c>
      <c r="Z75" s="70">
        <f>SUM(F75:$Y$75)</f>
        <v>1310304.6700000002</v>
      </c>
      <c r="AA75" s="1"/>
    </row>
    <row r="76" spans="1:27" ht="24.95" customHeight="1">
      <c r="A76" s="125"/>
      <c r="B76" s="126" t="s">
        <v>61</v>
      </c>
      <c r="C76" s="99" t="s">
        <v>57</v>
      </c>
      <c r="D76" s="100"/>
      <c r="E76" s="101"/>
      <c r="F76" s="121">
        <v>0</v>
      </c>
      <c r="G76" s="121">
        <v>192901.28</v>
      </c>
      <c r="H76" s="121">
        <v>413773.24</v>
      </c>
      <c r="I76" s="121">
        <v>164931.59</v>
      </c>
      <c r="J76" s="121">
        <v>0</v>
      </c>
      <c r="K76" s="121">
        <v>0</v>
      </c>
      <c r="L76" s="121">
        <v>0</v>
      </c>
      <c r="M76" s="121">
        <v>0</v>
      </c>
      <c r="N76" s="121"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  <c r="U76" s="121">
        <v>0</v>
      </c>
      <c r="V76" s="121">
        <v>90454.55</v>
      </c>
      <c r="W76" s="121">
        <v>169789.53</v>
      </c>
      <c r="X76" s="121">
        <v>154003.23000000001</v>
      </c>
      <c r="Y76" s="121">
        <v>0</v>
      </c>
      <c r="Z76" s="101">
        <f>SUM(F$76:$Y76)</f>
        <v>1185853.4200000002</v>
      </c>
      <c r="AA76" s="1"/>
    </row>
    <row r="77" spans="1:27" ht="24.95" customHeight="1">
      <c r="A77" s="127"/>
      <c r="B77" s="128"/>
      <c r="C77" s="68" t="s">
        <v>58</v>
      </c>
      <c r="D77" s="71"/>
      <c r="E77" s="70"/>
      <c r="F77" s="77">
        <v>135371.1</v>
      </c>
      <c r="G77" s="77">
        <v>-129750.65</v>
      </c>
      <c r="H77" s="77">
        <v>0</v>
      </c>
      <c r="I77" s="77">
        <v>0</v>
      </c>
      <c r="J77" s="77">
        <v>-27026.04</v>
      </c>
      <c r="K77" s="77">
        <v>268059.08</v>
      </c>
      <c r="L77" s="77">
        <v>-98628.4</v>
      </c>
      <c r="M77" s="77">
        <v>0</v>
      </c>
      <c r="N77" s="77">
        <v>0</v>
      </c>
      <c r="O77" s="77">
        <v>-108059.08</v>
      </c>
      <c r="P77" s="77">
        <v>395137.62</v>
      </c>
      <c r="Q77" s="77">
        <v>0</v>
      </c>
      <c r="R77" s="77">
        <v>646763.57999999996</v>
      </c>
      <c r="S77" s="77">
        <v>-102762.14000000001</v>
      </c>
      <c r="T77" s="77">
        <v>-104459.51</v>
      </c>
      <c r="U77" s="77">
        <v>-38701.33</v>
      </c>
      <c r="V77" s="77">
        <v>-3870.5</v>
      </c>
      <c r="W77" s="77">
        <v>0</v>
      </c>
      <c r="X77" s="77">
        <v>0</v>
      </c>
      <c r="Y77" s="77">
        <v>76446.53</v>
      </c>
      <c r="Z77" s="70">
        <f>SUM(F77:$Y$77)</f>
        <v>908520.26</v>
      </c>
      <c r="AA77" s="1"/>
    </row>
    <row r="78" spans="1:27" ht="24.95" customHeight="1" thickBot="1">
      <c r="A78" s="129"/>
      <c r="B78" s="98"/>
      <c r="C78" s="9"/>
      <c r="D78" s="28"/>
      <c r="E78" s="29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29"/>
      <c r="AA78" s="10"/>
    </row>
    <row r="79" spans="1:27" ht="24.95" customHeight="1" thickTop="1">
      <c r="A79" s="130"/>
      <c r="B79" s="81"/>
      <c r="C79" s="64" t="s">
        <v>62</v>
      </c>
      <c r="D79" s="65"/>
      <c r="E79" s="66">
        <v>-155931923</v>
      </c>
      <c r="F79" s="67">
        <v>-176102383</v>
      </c>
      <c r="G79" s="67">
        <v>-84994637</v>
      </c>
      <c r="H79" s="67">
        <v>-113750724</v>
      </c>
      <c r="I79" s="67">
        <v>-120673101</v>
      </c>
      <c r="J79" s="67">
        <v>-132100296</v>
      </c>
      <c r="K79" s="67">
        <v>-147046686</v>
      </c>
      <c r="L79" s="67">
        <v>-160787614</v>
      </c>
      <c r="M79" s="67">
        <v>-193273396</v>
      </c>
      <c r="N79" s="67">
        <v>-155256245</v>
      </c>
      <c r="O79" s="67">
        <v>-168054144</v>
      </c>
      <c r="P79" s="67">
        <v>-180891736</v>
      </c>
      <c r="Q79" s="67">
        <v>-140787395</v>
      </c>
      <c r="R79" s="67">
        <v>-178057749</v>
      </c>
      <c r="S79" s="67">
        <v>-191189188</v>
      </c>
      <c r="T79" s="67">
        <v>-212782332</v>
      </c>
      <c r="U79" s="67">
        <v>-221332899</v>
      </c>
      <c r="V79" s="67">
        <v>-232145172</v>
      </c>
      <c r="W79" s="67">
        <v>-211346129</v>
      </c>
      <c r="X79" s="67">
        <v>-208575005</v>
      </c>
      <c r="Y79" s="67">
        <v>-209943671</v>
      </c>
      <c r="Z79" s="66">
        <f t="shared" ref="Z79" si="3">SUM(Z80:Z86)</f>
        <v>-209943671</v>
      </c>
      <c r="AA79" s="5"/>
    </row>
    <row r="80" spans="1:27" ht="24.95" customHeight="1">
      <c r="A80" s="131"/>
      <c r="B80" s="83"/>
      <c r="C80" s="99" t="s">
        <v>63</v>
      </c>
      <c r="D80" s="100"/>
      <c r="E80" s="101">
        <v>-103896487</v>
      </c>
      <c r="F80" s="121">
        <v>-106107621</v>
      </c>
      <c r="G80" s="121">
        <v>-46273155</v>
      </c>
      <c r="H80" s="121">
        <v>-64021300</v>
      </c>
      <c r="I80" s="121">
        <v>-71194179</v>
      </c>
      <c r="J80" s="121">
        <v>-82252040</v>
      </c>
      <c r="K80" s="121">
        <v>-94687988</v>
      </c>
      <c r="L80" s="121">
        <v>-106313474</v>
      </c>
      <c r="M80" s="121">
        <v>-127102553</v>
      </c>
      <c r="N80" s="121">
        <v>-102790916</v>
      </c>
      <c r="O80" s="121">
        <v>-111280497</v>
      </c>
      <c r="P80" s="121">
        <v>-117453870</v>
      </c>
      <c r="Q80" s="121">
        <v>-90484052</v>
      </c>
      <c r="R80" s="121">
        <v>-114171903</v>
      </c>
      <c r="S80" s="121">
        <v>-123200560</v>
      </c>
      <c r="T80" s="121">
        <v>-137675892</v>
      </c>
      <c r="U80" s="121">
        <v>-144647262</v>
      </c>
      <c r="V80" s="121">
        <v>-150341050</v>
      </c>
      <c r="W80" s="121">
        <v>-137214573</v>
      </c>
      <c r="X80" s="121">
        <v>-136937900</v>
      </c>
      <c r="Y80" s="121">
        <v>-138175728</v>
      </c>
      <c r="Z80" s="101">
        <f>+Y80</f>
        <v>-138175728</v>
      </c>
      <c r="AA80" s="1"/>
    </row>
    <row r="81" spans="1:48" ht="24.95" customHeight="1">
      <c r="A81" s="130"/>
      <c r="B81" s="81"/>
      <c r="C81" s="48" t="s">
        <v>64</v>
      </c>
      <c r="D81" s="49"/>
      <c r="E81" s="50">
        <v>-50814773</v>
      </c>
      <c r="F81" s="77">
        <v>-51768397</v>
      </c>
      <c r="G81" s="77">
        <v>-21110366</v>
      </c>
      <c r="H81" s="77">
        <v>-32193757</v>
      </c>
      <c r="I81" s="77">
        <v>-36017259</v>
      </c>
      <c r="J81" s="77">
        <v>-41356693</v>
      </c>
      <c r="K81" s="77">
        <v>-47392639</v>
      </c>
      <c r="L81" s="77">
        <v>-53234731</v>
      </c>
      <c r="M81" s="77">
        <v>-65352639</v>
      </c>
      <c r="N81" s="77">
        <v>-51987273</v>
      </c>
      <c r="O81" s="77">
        <v>-56110692</v>
      </c>
      <c r="P81" s="77">
        <v>-59431576</v>
      </c>
      <c r="Q81" s="77">
        <v>-46316041</v>
      </c>
      <c r="R81" s="77">
        <v>-59707979</v>
      </c>
      <c r="S81" s="77">
        <v>-64001542</v>
      </c>
      <c r="T81" s="77">
        <v>-71151583</v>
      </c>
      <c r="U81" s="77">
        <v>-72731785</v>
      </c>
      <c r="V81" s="77">
        <v>-77445594</v>
      </c>
      <c r="W81" s="77">
        <v>-71005189</v>
      </c>
      <c r="X81" s="77">
        <v>-70712054</v>
      </c>
      <c r="Y81" s="77">
        <v>-70261704</v>
      </c>
      <c r="Z81" s="42">
        <f t="shared" ref="Z81:Z86" si="4">+Y81</f>
        <v>-70261704</v>
      </c>
      <c r="AA81" s="1"/>
    </row>
    <row r="82" spans="1:48" ht="24.95" customHeight="1">
      <c r="A82" s="131"/>
      <c r="B82" s="83"/>
      <c r="C82" s="99" t="s">
        <v>65</v>
      </c>
      <c r="D82" s="100"/>
      <c r="E82" s="101">
        <v>-28918</v>
      </c>
      <c r="F82" s="121">
        <v>-29380</v>
      </c>
      <c r="G82" s="121">
        <v>-10583</v>
      </c>
      <c r="H82" s="121">
        <v>-20063</v>
      </c>
      <c r="I82" s="121">
        <v>-22203</v>
      </c>
      <c r="J82" s="121">
        <v>-24925</v>
      </c>
      <c r="K82" s="121">
        <v>-27974</v>
      </c>
      <c r="L82" s="121">
        <v>-30976</v>
      </c>
      <c r="M82" s="121">
        <v>-40118</v>
      </c>
      <c r="N82" s="121">
        <v>-29758</v>
      </c>
      <c r="O82" s="121">
        <v>-31661</v>
      </c>
      <c r="P82" s="121">
        <v>-33050</v>
      </c>
      <c r="Q82" s="121">
        <v>-26192</v>
      </c>
      <c r="R82" s="121">
        <v>-35670</v>
      </c>
      <c r="S82" s="121">
        <v>-37605</v>
      </c>
      <c r="T82" s="121">
        <v>-41968</v>
      </c>
      <c r="U82" s="121">
        <v>-40963</v>
      </c>
      <c r="V82" s="121">
        <v>-46549</v>
      </c>
      <c r="W82" s="121">
        <v>-43421</v>
      </c>
      <c r="X82" s="121">
        <v>-43495</v>
      </c>
      <c r="Y82" s="121">
        <v>-42936</v>
      </c>
      <c r="Z82" s="101">
        <f t="shared" si="4"/>
        <v>-42936</v>
      </c>
      <c r="AA82" s="1"/>
    </row>
    <row r="83" spans="1:48" ht="24.95" customHeight="1">
      <c r="A83" s="130"/>
      <c r="B83" s="81"/>
      <c r="C83" s="68" t="s">
        <v>43</v>
      </c>
      <c r="D83" s="71"/>
      <c r="E83" s="50">
        <v>-394762</v>
      </c>
      <c r="F83" s="18">
        <v>-394762</v>
      </c>
      <c r="G83" s="18">
        <v>-4608</v>
      </c>
      <c r="H83" s="18">
        <v>-332039</v>
      </c>
      <c r="I83" s="18">
        <v>-330725</v>
      </c>
      <c r="J83" s="18">
        <v>-331725</v>
      </c>
      <c r="K83" s="18">
        <v>-331725</v>
      </c>
      <c r="L83" s="18">
        <v>-331725</v>
      </c>
      <c r="M83" s="18">
        <v>-747419</v>
      </c>
      <c r="N83" s="18">
        <v>-416692</v>
      </c>
      <c r="O83" s="18">
        <v>-415692</v>
      </c>
      <c r="P83" s="18">
        <v>-415442</v>
      </c>
      <c r="Q83" s="18">
        <v>-414692</v>
      </c>
      <c r="R83" s="18">
        <v>-595293</v>
      </c>
      <c r="S83" s="18">
        <v>-402078</v>
      </c>
      <c r="T83" s="18">
        <v>-362504</v>
      </c>
      <c r="U83" s="18">
        <v>-362504</v>
      </c>
      <c r="V83" s="18">
        <v>-849727</v>
      </c>
      <c r="W83" s="18">
        <v>-850227</v>
      </c>
      <c r="X83" s="18">
        <v>-850227</v>
      </c>
      <c r="Y83" s="18">
        <v>-686026</v>
      </c>
      <c r="Z83" s="70">
        <f t="shared" si="4"/>
        <v>-686026</v>
      </c>
      <c r="AA83" s="1"/>
    </row>
    <row r="84" spans="1:48" ht="24.95" customHeight="1">
      <c r="A84" s="131"/>
      <c r="B84" s="83"/>
      <c r="C84" s="99" t="s">
        <v>44</v>
      </c>
      <c r="D84" s="100"/>
      <c r="E84" s="101">
        <v>0</v>
      </c>
      <c r="F84" s="121">
        <v>-17005226</v>
      </c>
      <c r="G84" s="121">
        <v>-17005226</v>
      </c>
      <c r="H84" s="121">
        <v>-17005226</v>
      </c>
      <c r="I84" s="121">
        <v>-13094024</v>
      </c>
      <c r="J84" s="121">
        <v>-8118295</v>
      </c>
      <c r="K84" s="121">
        <v>-4586837</v>
      </c>
      <c r="L84" s="121">
        <v>-848565</v>
      </c>
      <c r="M84" s="121">
        <v>0</v>
      </c>
      <c r="N84" s="121">
        <v>0</v>
      </c>
      <c r="O84" s="121">
        <v>0</v>
      </c>
      <c r="P84" s="121">
        <v>-3100000</v>
      </c>
      <c r="Q84" s="121">
        <v>-3100000</v>
      </c>
      <c r="R84" s="121">
        <v>-3100000</v>
      </c>
      <c r="S84" s="121">
        <v>-3100000</v>
      </c>
      <c r="T84" s="121">
        <v>-3100000</v>
      </c>
      <c r="U84" s="121">
        <v>-3100000</v>
      </c>
      <c r="V84" s="121">
        <v>-3100000</v>
      </c>
      <c r="W84" s="121">
        <v>-2046000</v>
      </c>
      <c r="X84" s="121">
        <v>0</v>
      </c>
      <c r="Y84" s="121">
        <v>0</v>
      </c>
      <c r="Z84" s="101">
        <f t="shared" si="4"/>
        <v>0</v>
      </c>
      <c r="AA84" s="1"/>
    </row>
    <row r="85" spans="1:48" ht="24.95" customHeight="1">
      <c r="A85" s="130"/>
      <c r="B85" s="81"/>
      <c r="C85" s="48" t="s">
        <v>52</v>
      </c>
      <c r="D85" s="49"/>
      <c r="E85" s="50">
        <v>-25377</v>
      </c>
      <c r="F85" s="77">
        <v>-25391</v>
      </c>
      <c r="G85" s="77">
        <v>-11994</v>
      </c>
      <c r="H85" s="77">
        <v>-13407</v>
      </c>
      <c r="I85" s="77">
        <v>-14711</v>
      </c>
      <c r="J85" s="77">
        <v>-16618</v>
      </c>
      <c r="K85" s="77">
        <v>-19523</v>
      </c>
      <c r="L85" s="77">
        <v>-28143</v>
      </c>
      <c r="M85" s="77">
        <v>-30667</v>
      </c>
      <c r="N85" s="77">
        <v>-31606</v>
      </c>
      <c r="O85" s="77">
        <v>-34693</v>
      </c>
      <c r="P85" s="77">
        <v>-43551</v>
      </c>
      <c r="Q85" s="77">
        <v>-32171</v>
      </c>
      <c r="R85" s="77">
        <v>-32657</v>
      </c>
      <c r="S85" s="77">
        <v>-33156</v>
      </c>
      <c r="T85" s="77">
        <v>-36138</v>
      </c>
      <c r="U85" s="77">
        <v>-36138</v>
      </c>
      <c r="V85" s="77">
        <v>-38460</v>
      </c>
      <c r="W85" s="77">
        <v>-32717</v>
      </c>
      <c r="X85" s="77">
        <v>-31329</v>
      </c>
      <c r="Y85" s="77">
        <v>-31080</v>
      </c>
      <c r="Z85" s="50">
        <f t="shared" si="4"/>
        <v>-31080</v>
      </c>
      <c r="AA85" s="1"/>
    </row>
    <row r="86" spans="1:48" ht="24.95" customHeight="1" thickBot="1">
      <c r="A86" s="131"/>
      <c r="B86" s="83"/>
      <c r="C86" s="94" t="s">
        <v>57</v>
      </c>
      <c r="D86" s="103"/>
      <c r="E86" s="96">
        <v>-771606</v>
      </c>
      <c r="F86" s="132">
        <v>-771606</v>
      </c>
      <c r="G86" s="132">
        <v>-578705</v>
      </c>
      <c r="H86" s="132">
        <v>-164932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-180909</v>
      </c>
      <c r="P86" s="132">
        <v>-414247</v>
      </c>
      <c r="Q86" s="132">
        <v>-414247</v>
      </c>
      <c r="R86" s="132">
        <v>-414247</v>
      </c>
      <c r="S86" s="132">
        <v>-414247</v>
      </c>
      <c r="T86" s="132">
        <v>-414247</v>
      </c>
      <c r="U86" s="132">
        <v>-414247</v>
      </c>
      <c r="V86" s="132">
        <v>-323792</v>
      </c>
      <c r="W86" s="132">
        <v>-154002</v>
      </c>
      <c r="X86" s="132">
        <v>0</v>
      </c>
      <c r="Y86" s="132">
        <v>-746197</v>
      </c>
      <c r="Z86" s="96">
        <f t="shared" si="4"/>
        <v>-746197</v>
      </c>
      <c r="AA86" s="1"/>
    </row>
    <row r="87" spans="1:48" ht="24.95" customHeight="1" thickTop="1">
      <c r="C87" s="6"/>
      <c r="D87" s="6"/>
      <c r="E87" s="8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8"/>
      <c r="AV87" s="1"/>
    </row>
    <row r="88" spans="1:48" ht="24.95" customHeight="1">
      <c r="C88" s="31">
        <v>42585.583084375001</v>
      </c>
      <c r="D88" s="31"/>
      <c r="E88" s="3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1"/>
    </row>
    <row r="89" spans="1:48" ht="24.95" customHeight="1">
      <c r="C89" s="31"/>
      <c r="D89" s="31"/>
      <c r="E89" s="16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1"/>
    </row>
  </sheetData>
  <pageMargins left="0.11811023622047245" right="0.11811023622047245" top="0" bottom="0" header="0" footer="0"/>
  <pageSetup paperSize="8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Sistema</vt:lpstr>
      <vt:lpstr>Sistema!Area_de_impressao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dcterms:created xsi:type="dcterms:W3CDTF">2016-07-05T17:51:54Z</dcterms:created>
  <dcterms:modified xsi:type="dcterms:W3CDTF">2016-11-04T15:45:27Z</dcterms:modified>
</cp:coreProperties>
</file>