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<sst xmlns="http://schemas.openxmlformats.org/spreadsheetml/2006/main" count="105" uniqueCount="103">
  <si>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</si>
  <si>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</si>
  <si>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</si>
  <si>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</si>
  <si>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</si>
  <si>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</si>
  <si>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</si>
  <si>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</si>
  <si>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</si>
  <si>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</si>
  <si>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</si>
  <si>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</si>
  <si>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</si>
  <si>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</si>
  <si>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</si>
  <si>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</si>
  <si>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</si>
  <si>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</si>
  <si>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</si>
  <si>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</si>
  <si>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</si>
  <si>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</si>
  <si>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</si>
  <si>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</si>
  <si>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</si>
  <si>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</si>
  <si>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</si>
  <si>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</si>
  <si>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</si>
  <si>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</si>
  <si>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</si>
  <si>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</si>
  <si>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</si>
  <si>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</si>
  <si>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</si>
  <si>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</si>
  <si>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</si>
  <si>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</si>
  <si>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</si>
  <si>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</si>
  <si>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</si>
  <si>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</si>
  <si>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</si>
  <si>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</si>
  <si>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</si>
  <si>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</si>
  <si>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</si>
  <si>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</si>
  <si>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</si>
  <si>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</si>
  <si>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</si>
  <si>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</si>
  <si>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</si>
  <si>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</si>
  <si>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</si>
  <si>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</si>
  <si>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</si>
  <si>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</si>
  <si>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</si>
  <si>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</si>
  <si>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</si>
  <si>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</si>
  <si>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</si>
  <si>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</si>
  <si>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</si>
  <si>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</si>
  <si>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</si>
  <si>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</si>
  <si>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</si>
  <si>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</si>
  <si>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</si>
  <si>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</si>
  <si>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</si>
  <si>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</si>
  <si>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</si>
  <si>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</si>
  <si>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</si>
  <si>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</si>
  <si>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</si>
  <si>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</si>
  <si>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</si>
  <si>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</si>
  <si>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</si>
  <si>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</si>
  <si>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</si>
  <si>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</si>
  <si>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</si>
  <si>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</si>
  <si>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</si>
  <si>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</si>
  <si>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</si>
  <si>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</si>
  <si>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</si>
  <si>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</si>
  <si>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</si>
  <si>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</si>
  <si>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</si>
  <si>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</si>
  <si>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</si>
  <si>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</si>
  <si>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</si>
  <si>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</si>
  <si>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29/11/16 - VENCIMENTO 13/12/16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</si>
</sst>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517139</v>
      </c>
      <c r="C7" s="10">
        <f>C8+C20+C24</f>
        <v>379167</v>
      </c>
      <c r="D7" s="10">
        <f>D8+D20+D24</f>
        <v>391190</v>
      </c>
      <c r="E7" s="10">
        <f>E8+E20+E24</f>
        <v>58608</v>
      </c>
      <c r="F7" s="10">
        <f aca="true" t="shared" si="0" ref="F7:M7">F8+F20+F24</f>
        <v>326225</v>
      </c>
      <c r="G7" s="10">
        <f t="shared" si="0"/>
        <v>529838</v>
      </c>
      <c r="H7" s="10">
        <f t="shared" si="0"/>
        <v>481970</v>
      </c>
      <c r="I7" s="10">
        <f t="shared" si="0"/>
        <v>426744</v>
      </c>
      <c r="J7" s="10">
        <f t="shared" si="0"/>
        <v>299167</v>
      </c>
      <c r="K7" s="10">
        <f t="shared" si="0"/>
        <v>371738</v>
      </c>
      <c r="L7" s="10">
        <f t="shared" si="0"/>
        <v>152969</v>
      </c>
      <c r="M7" s="10">
        <f t="shared" si="0"/>
        <v>90815</v>
      </c>
      <c r="N7" s="10">
        <f>+N8+N20+N24</f>
        <v>4025570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219383</v>
      </c>
      <c r="C8" s="12">
        <f>+C9+C12+C16</f>
        <v>173926</v>
      </c>
      <c r="D8" s="12">
        <f>+D9+D12+D16</f>
        <v>192827</v>
      </c>
      <c r="E8" s="12">
        <f>+E9+E12+E16</f>
        <v>26053</v>
      </c>
      <c r="F8" s="12">
        <f aca="true" t="shared" si="1" ref="F8:M8">+F9+F12+F16</f>
        <v>145760</v>
      </c>
      <c r="G8" s="12">
        <f t="shared" si="1"/>
        <v>247391</v>
      </c>
      <c r="H8" s="12">
        <f t="shared" si="1"/>
        <v>220876</v>
      </c>
      <c r="I8" s="12">
        <f t="shared" si="1"/>
        <v>200279</v>
      </c>
      <c r="J8" s="12">
        <f t="shared" si="1"/>
        <v>141553</v>
      </c>
      <c r="K8" s="12">
        <f t="shared" si="1"/>
        <v>165680</v>
      </c>
      <c r="L8" s="12">
        <f t="shared" si="1"/>
        <v>77971</v>
      </c>
      <c r="M8" s="12">
        <f t="shared" si="1"/>
        <v>47950</v>
      </c>
      <c r="N8" s="12">
        <f>SUM(B8:M8)</f>
        <v>1859649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18729</v>
      </c>
      <c r="C9" s="14">
        <v>19403</v>
      </c>
      <c r="D9" s="14">
        <v>13601</v>
      </c>
      <c r="E9" s="14">
        <v>1379</v>
      </c>
      <c r="F9" s="14">
        <v>10754</v>
      </c>
      <c r="G9" s="14">
        <v>21300</v>
      </c>
      <c r="H9" s="14">
        <v>25539</v>
      </c>
      <c r="I9" s="14">
        <v>11948</v>
      </c>
      <c r="J9" s="14">
        <v>15489</v>
      </c>
      <c r="K9" s="14">
        <v>12464</v>
      </c>
      <c r="L9" s="14">
        <v>8566</v>
      </c>
      <c r="M9" s="14">
        <v>5405</v>
      </c>
      <c r="N9" s="12">
        <f aca="true" t="shared" si="2" ref="N9:N19">SUM(B9:M9)</f>
        <v>164577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18729</v>
      </c>
      <c r="C10" s="14">
        <f>+C9-C11</f>
        <v>19403</v>
      </c>
      <c r="D10" s="14">
        <f>+D9-D11</f>
        <v>13601</v>
      </c>
      <c r="E10" s="14">
        <f>+E9-E11</f>
        <v>1379</v>
      </c>
      <c r="F10" s="14">
        <f aca="true" t="shared" si="3" ref="F10:M10">+F9-F11</f>
        <v>10754</v>
      </c>
      <c r="G10" s="14">
        <f t="shared" si="3"/>
        <v>21300</v>
      </c>
      <c r="H10" s="14">
        <f t="shared" si="3"/>
        <v>25539</v>
      </c>
      <c r="I10" s="14">
        <f t="shared" si="3"/>
        <v>11948</v>
      </c>
      <c r="J10" s="14">
        <f t="shared" si="3"/>
        <v>15489</v>
      </c>
      <c r="K10" s="14">
        <f t="shared" si="3"/>
        <v>12464</v>
      </c>
      <c r="L10" s="14">
        <f t="shared" si="3"/>
        <v>8566</v>
      </c>
      <c r="M10" s="14">
        <f t="shared" si="3"/>
        <v>5405</v>
      </c>
      <c r="N10" s="12">
        <f t="shared" si="2"/>
        <v>164577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164544</v>
      </c>
      <c r="C12" s="14">
        <f>C13+C14+C15</f>
        <v>129320</v>
      </c>
      <c r="D12" s="14">
        <f>D13+D14+D15</f>
        <v>151933</v>
      </c>
      <c r="E12" s="14">
        <f>E13+E14+E15</f>
        <v>20917</v>
      </c>
      <c r="F12" s="14">
        <f aca="true" t="shared" si="4" ref="F12:M12">F13+F14+F15</f>
        <v>112707</v>
      </c>
      <c r="G12" s="14">
        <f t="shared" si="4"/>
        <v>188129</v>
      </c>
      <c r="H12" s="14">
        <f t="shared" si="4"/>
        <v>162637</v>
      </c>
      <c r="I12" s="14">
        <f t="shared" si="4"/>
        <v>154810</v>
      </c>
      <c r="J12" s="14">
        <f t="shared" si="4"/>
        <v>104036</v>
      </c>
      <c r="K12" s="14">
        <f t="shared" si="4"/>
        <v>122335</v>
      </c>
      <c r="L12" s="14">
        <f t="shared" si="4"/>
        <v>58317</v>
      </c>
      <c r="M12" s="14">
        <f t="shared" si="4"/>
        <v>36454</v>
      </c>
      <c r="N12" s="12">
        <f t="shared" si="2"/>
        <v>1406139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82273</v>
      </c>
      <c r="C13" s="14">
        <v>66361</v>
      </c>
      <c r="D13" s="14">
        <v>75677</v>
      </c>
      <c r="E13" s="14">
        <v>10630</v>
      </c>
      <c r="F13" s="14">
        <v>55589</v>
      </c>
      <c r="G13" s="14">
        <v>94541</v>
      </c>
      <c r="H13" s="14">
        <v>85747</v>
      </c>
      <c r="I13" s="14">
        <v>80363</v>
      </c>
      <c r="J13" s="14">
        <v>52216</v>
      </c>
      <c r="K13" s="14">
        <v>60831</v>
      </c>
      <c r="L13" s="14">
        <v>28542</v>
      </c>
      <c r="M13" s="14">
        <v>17437</v>
      </c>
      <c r="N13" s="12">
        <f t="shared" si="2"/>
        <v>710207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77846</v>
      </c>
      <c r="C14" s="14">
        <v>57639</v>
      </c>
      <c r="D14" s="14">
        <v>73216</v>
      </c>
      <c r="E14" s="14">
        <v>9607</v>
      </c>
      <c r="F14" s="14">
        <v>53522</v>
      </c>
      <c r="G14" s="14">
        <v>86092</v>
      </c>
      <c r="H14" s="14">
        <v>71574</v>
      </c>
      <c r="I14" s="14">
        <v>71652</v>
      </c>
      <c r="J14" s="14">
        <v>48563</v>
      </c>
      <c r="K14" s="14">
        <v>58445</v>
      </c>
      <c r="L14" s="14">
        <v>27917</v>
      </c>
      <c r="M14" s="14">
        <v>18159</v>
      </c>
      <c r="N14" s="12">
        <f t="shared" si="2"/>
        <v>654232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4425</v>
      </c>
      <c r="C15" s="14">
        <v>5320</v>
      </c>
      <c r="D15" s="14">
        <v>3040</v>
      </c>
      <c r="E15" s="14">
        <v>680</v>
      </c>
      <c r="F15" s="14">
        <v>3596</v>
      </c>
      <c r="G15" s="14">
        <v>7496</v>
      </c>
      <c r="H15" s="14">
        <v>5316</v>
      </c>
      <c r="I15" s="14">
        <v>2795</v>
      </c>
      <c r="J15" s="14">
        <v>3257</v>
      </c>
      <c r="K15" s="14">
        <v>3059</v>
      </c>
      <c r="L15" s="14">
        <v>1858</v>
      </c>
      <c r="M15" s="14">
        <v>858</v>
      </c>
      <c r="N15" s="12">
        <f t="shared" si="2"/>
        <v>41700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36110</v>
      </c>
      <c r="C16" s="14">
        <f>C17+C18+C19</f>
        <v>25203</v>
      </c>
      <c r="D16" s="14">
        <f>D17+D18+D19</f>
        <v>27293</v>
      </c>
      <c r="E16" s="14">
        <f>E17+E18+E19</f>
        <v>3757</v>
      </c>
      <c r="F16" s="14">
        <f aca="true" t="shared" si="5" ref="F16:M16">F17+F18+F19</f>
        <v>22299</v>
      </c>
      <c r="G16" s="14">
        <f t="shared" si="5"/>
        <v>37962</v>
      </c>
      <c r="H16" s="14">
        <f t="shared" si="5"/>
        <v>32700</v>
      </c>
      <c r="I16" s="14">
        <f t="shared" si="5"/>
        <v>33521</v>
      </c>
      <c r="J16" s="14">
        <f t="shared" si="5"/>
        <v>22028</v>
      </c>
      <c r="K16" s="14">
        <f t="shared" si="5"/>
        <v>30881</v>
      </c>
      <c r="L16" s="14">
        <f t="shared" si="5"/>
        <v>11088</v>
      </c>
      <c r="M16" s="14">
        <f t="shared" si="5"/>
        <v>6091</v>
      </c>
      <c r="N16" s="12">
        <f t="shared" si="2"/>
        <v>288933</v>
      </c>
    </row>
    <row r="17" spans="1:25" ht="18.75" customHeight="1">
      <c r="A17" s="15" t="s">
        <v>16</v>
      </c>
      <c r="B17" s="14">
        <v>19027</v>
      </c>
      <c r="C17" s="14">
        <v>13854</v>
      </c>
      <c r="D17" s="14">
        <v>12690</v>
      </c>
      <c r="E17" s="14">
        <v>2030</v>
      </c>
      <c r="F17" s="14">
        <v>11414</v>
      </c>
      <c r="G17" s="14">
        <v>20107</v>
      </c>
      <c r="H17" s="14">
        <v>17768</v>
      </c>
      <c r="I17" s="14">
        <v>18248</v>
      </c>
      <c r="J17" s="14">
        <v>11436</v>
      </c>
      <c r="K17" s="14">
        <v>16338</v>
      </c>
      <c r="L17" s="14">
        <v>6060</v>
      </c>
      <c r="M17" s="14">
        <v>3143</v>
      </c>
      <c r="N17" s="12">
        <f t="shared" si="2"/>
        <v>152115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15947</v>
      </c>
      <c r="C18" s="14">
        <v>10071</v>
      </c>
      <c r="D18" s="14">
        <v>13820</v>
      </c>
      <c r="E18" s="14">
        <v>1605</v>
      </c>
      <c r="F18" s="14">
        <v>9932</v>
      </c>
      <c r="G18" s="14">
        <v>15840</v>
      </c>
      <c r="H18" s="14">
        <v>13635</v>
      </c>
      <c r="I18" s="14">
        <v>14559</v>
      </c>
      <c r="J18" s="14">
        <v>9836</v>
      </c>
      <c r="K18" s="14">
        <v>13859</v>
      </c>
      <c r="L18" s="14">
        <v>4700</v>
      </c>
      <c r="M18" s="14">
        <v>2791</v>
      </c>
      <c r="N18" s="12">
        <f t="shared" si="2"/>
        <v>126595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1136</v>
      </c>
      <c r="C19" s="14">
        <v>1278</v>
      </c>
      <c r="D19" s="14">
        <v>783</v>
      </c>
      <c r="E19" s="14">
        <v>122</v>
      </c>
      <c r="F19" s="14">
        <v>953</v>
      </c>
      <c r="G19" s="14">
        <v>2015</v>
      </c>
      <c r="H19" s="14">
        <v>1297</v>
      </c>
      <c r="I19" s="14">
        <v>714</v>
      </c>
      <c r="J19" s="14">
        <v>756</v>
      </c>
      <c r="K19" s="14">
        <v>684</v>
      </c>
      <c r="L19" s="14">
        <v>328</v>
      </c>
      <c r="M19" s="14">
        <v>157</v>
      </c>
      <c r="N19" s="12">
        <f t="shared" si="2"/>
        <v>10223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121840</v>
      </c>
      <c r="C20" s="18">
        <f>C21+C22+C23</f>
        <v>76572</v>
      </c>
      <c r="D20" s="18">
        <f>D21+D22+D23</f>
        <v>72331</v>
      </c>
      <c r="E20" s="18">
        <f>E21+E22+E23</f>
        <v>11036</v>
      </c>
      <c r="F20" s="18">
        <f aca="true" t="shared" si="6" ref="F20:M20">F21+F22+F23</f>
        <v>59852</v>
      </c>
      <c r="G20" s="18">
        <f t="shared" si="6"/>
        <v>99670</v>
      </c>
      <c r="H20" s="18">
        <f t="shared" si="6"/>
        <v>105830</v>
      </c>
      <c r="I20" s="18">
        <f t="shared" si="6"/>
        <v>97444</v>
      </c>
      <c r="J20" s="18">
        <f t="shared" si="6"/>
        <v>63570</v>
      </c>
      <c r="K20" s="18">
        <f t="shared" si="6"/>
        <v>98128</v>
      </c>
      <c r="L20" s="18">
        <f t="shared" si="6"/>
        <v>38169</v>
      </c>
      <c r="M20" s="18">
        <f t="shared" si="6"/>
        <v>22305</v>
      </c>
      <c r="N20" s="12">
        <f aca="true" t="shared" si="7" ref="N20:N26">SUM(B20:M20)</f>
        <v>866747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66220</v>
      </c>
      <c r="C21" s="14">
        <v>45261</v>
      </c>
      <c r="D21" s="14">
        <v>41635</v>
      </c>
      <c r="E21" s="14">
        <v>6379</v>
      </c>
      <c r="F21" s="14">
        <v>33933</v>
      </c>
      <c r="G21" s="14">
        <v>58119</v>
      </c>
      <c r="H21" s="14">
        <v>63445</v>
      </c>
      <c r="I21" s="14">
        <v>56452</v>
      </c>
      <c r="J21" s="14">
        <v>35941</v>
      </c>
      <c r="K21" s="14">
        <v>53591</v>
      </c>
      <c r="L21" s="14">
        <v>20923</v>
      </c>
      <c r="M21" s="14">
        <v>11902</v>
      </c>
      <c r="N21" s="12">
        <f t="shared" si="7"/>
        <v>493801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53215</v>
      </c>
      <c r="C22" s="14">
        <v>29184</v>
      </c>
      <c r="D22" s="14">
        <v>29536</v>
      </c>
      <c r="E22" s="14">
        <v>4382</v>
      </c>
      <c r="F22" s="14">
        <v>24517</v>
      </c>
      <c r="G22" s="14">
        <v>38855</v>
      </c>
      <c r="H22" s="14">
        <v>40341</v>
      </c>
      <c r="I22" s="14">
        <v>39456</v>
      </c>
      <c r="J22" s="14">
        <v>26304</v>
      </c>
      <c r="K22" s="14">
        <v>42747</v>
      </c>
      <c r="L22" s="14">
        <v>16505</v>
      </c>
      <c r="M22" s="14">
        <v>10037</v>
      </c>
      <c r="N22" s="12">
        <f t="shared" si="7"/>
        <v>355079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2405</v>
      </c>
      <c r="C23" s="14">
        <v>2127</v>
      </c>
      <c r="D23" s="14">
        <v>1160</v>
      </c>
      <c r="E23" s="14">
        <v>275</v>
      </c>
      <c r="F23" s="14">
        <v>1402</v>
      </c>
      <c r="G23" s="14">
        <v>2696</v>
      </c>
      <c r="H23" s="14">
        <v>2044</v>
      </c>
      <c r="I23" s="14">
        <v>1536</v>
      </c>
      <c r="J23" s="14">
        <v>1325</v>
      </c>
      <c r="K23" s="14">
        <v>1790</v>
      </c>
      <c r="L23" s="14">
        <v>741</v>
      </c>
      <c r="M23" s="14">
        <v>366</v>
      </c>
      <c r="N23" s="12">
        <f t="shared" si="7"/>
        <v>17867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175916</v>
      </c>
      <c r="C24" s="14">
        <f>C25+C26</f>
        <v>128669</v>
      </c>
      <c r="D24" s="14">
        <f>D25+D26</f>
        <v>126032</v>
      </c>
      <c r="E24" s="14">
        <f>E25+E26</f>
        <v>21519</v>
      </c>
      <c r="F24" s="14">
        <f aca="true" t="shared" si="8" ref="F24:M24">F25+F26</f>
        <v>120613</v>
      </c>
      <c r="G24" s="14">
        <f t="shared" si="8"/>
        <v>182777</v>
      </c>
      <c r="H24" s="14">
        <f t="shared" si="8"/>
        <v>155264</v>
      </c>
      <c r="I24" s="14">
        <f t="shared" si="8"/>
        <v>129021</v>
      </c>
      <c r="J24" s="14">
        <f t="shared" si="8"/>
        <v>94044</v>
      </c>
      <c r="K24" s="14">
        <f t="shared" si="8"/>
        <v>107930</v>
      </c>
      <c r="L24" s="14">
        <f t="shared" si="8"/>
        <v>36829</v>
      </c>
      <c r="M24" s="14">
        <f t="shared" si="8"/>
        <v>20560</v>
      </c>
      <c r="N24" s="12">
        <f t="shared" si="7"/>
        <v>1299174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73091</v>
      </c>
      <c r="C25" s="14">
        <v>59141</v>
      </c>
      <c r="D25" s="14">
        <v>57536</v>
      </c>
      <c r="E25" s="14">
        <v>11037</v>
      </c>
      <c r="F25" s="14">
        <v>55128</v>
      </c>
      <c r="G25" s="14">
        <v>87502</v>
      </c>
      <c r="H25" s="14">
        <v>76445</v>
      </c>
      <c r="I25" s="14">
        <v>53924</v>
      </c>
      <c r="J25" s="14">
        <v>45224</v>
      </c>
      <c r="K25" s="14">
        <v>45310</v>
      </c>
      <c r="L25" s="14">
        <v>16227</v>
      </c>
      <c r="M25" s="14">
        <v>7764</v>
      </c>
      <c r="N25" s="12">
        <f t="shared" si="7"/>
        <v>588329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102825</v>
      </c>
      <c r="C26" s="14">
        <v>69528</v>
      </c>
      <c r="D26" s="14">
        <v>68496</v>
      </c>
      <c r="E26" s="14">
        <v>10482</v>
      </c>
      <c r="F26" s="14">
        <v>65485</v>
      </c>
      <c r="G26" s="14">
        <v>95275</v>
      </c>
      <c r="H26" s="14">
        <v>78819</v>
      </c>
      <c r="I26" s="14">
        <v>75097</v>
      </c>
      <c r="J26" s="14">
        <v>48820</v>
      </c>
      <c r="K26" s="14">
        <v>62620</v>
      </c>
      <c r="L26" s="14">
        <v>20602</v>
      </c>
      <c r="M26" s="14">
        <v>12796</v>
      </c>
      <c r="N26" s="12">
        <f t="shared" si="7"/>
        <v>710845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1049432.10057894</v>
      </c>
      <c r="C36" s="61">
        <f aca="true" t="shared" si="11" ref="C36:M36">C37+C38+C39+C40</f>
        <v>743485.9860934999</v>
      </c>
      <c r="D36" s="61">
        <f t="shared" si="11"/>
        <v>720047.5070595</v>
      </c>
      <c r="E36" s="61">
        <f t="shared" si="11"/>
        <v>147976.14878719999</v>
      </c>
      <c r="F36" s="61">
        <f t="shared" si="11"/>
        <v>691358.0527612501</v>
      </c>
      <c r="G36" s="61">
        <f t="shared" si="11"/>
        <v>890352.7452000001</v>
      </c>
      <c r="H36" s="61">
        <f t="shared" si="11"/>
        <v>947992.533</v>
      </c>
      <c r="I36" s="61">
        <f t="shared" si="11"/>
        <v>819296.9771792</v>
      </c>
      <c r="J36" s="61">
        <f t="shared" si="11"/>
        <v>646983.3299281</v>
      </c>
      <c r="K36" s="61">
        <f t="shared" si="11"/>
        <v>768624.06048288</v>
      </c>
      <c r="L36" s="61">
        <f t="shared" si="11"/>
        <v>375514.62631567</v>
      </c>
      <c r="M36" s="61">
        <f t="shared" si="11"/>
        <v>218400.6479264</v>
      </c>
      <c r="N36" s="61">
        <f>N37+N38+N39+N40</f>
        <v>8019464.71531264</v>
      </c>
    </row>
    <row r="37" spans="1:14" ht="18.75" customHeight="1">
      <c r="A37" s="58" t="s">
        <v>55</v>
      </c>
      <c r="B37" s="55">
        <f aca="true" t="shared" si="12" ref="B37:M37">B29*B7</f>
        <v>1049378.4588</v>
      </c>
      <c r="C37" s="55">
        <f t="shared" si="12"/>
        <v>743318.9868</v>
      </c>
      <c r="D37" s="55">
        <f t="shared" si="12"/>
        <v>709931.612</v>
      </c>
      <c r="E37" s="55">
        <f t="shared" si="12"/>
        <v>147698.0208</v>
      </c>
      <c r="F37" s="55">
        <f t="shared" si="12"/>
        <v>691270.775</v>
      </c>
      <c r="G37" s="55">
        <f t="shared" si="12"/>
        <v>890392.7590000001</v>
      </c>
      <c r="H37" s="55">
        <f t="shared" si="12"/>
        <v>947794.005</v>
      </c>
      <c r="I37" s="55">
        <f t="shared" si="12"/>
        <v>819177.7824</v>
      </c>
      <c r="J37" s="55">
        <f t="shared" si="12"/>
        <v>646769.1373000001</v>
      </c>
      <c r="K37" s="55">
        <f t="shared" si="12"/>
        <v>768345.2722</v>
      </c>
      <c r="L37" s="55">
        <f t="shared" si="12"/>
        <v>375370.6291</v>
      </c>
      <c r="M37" s="55">
        <f t="shared" si="12"/>
        <v>218346.5045</v>
      </c>
      <c r="N37" s="57">
        <f>SUM(B37:M37)</f>
        <v>8007793.9429</v>
      </c>
    </row>
    <row r="38" spans="1:14" ht="18.75" customHeight="1">
      <c r="A38" s="58" t="s">
        <v>56</v>
      </c>
      <c r="B38" s="55">
        <f aca="true" t="shared" si="13" ref="B38:M38">B30*B7</f>
        <v>-3203.43822106</v>
      </c>
      <c r="C38" s="55">
        <f t="shared" si="13"/>
        <v>-2225.5207065</v>
      </c>
      <c r="D38" s="55">
        <f t="shared" si="13"/>
        <v>-2171.0849405</v>
      </c>
      <c r="E38" s="55">
        <f t="shared" si="13"/>
        <v>-368.1520128</v>
      </c>
      <c r="F38" s="55">
        <f t="shared" si="13"/>
        <v>-2074.12223875</v>
      </c>
      <c r="G38" s="55">
        <f t="shared" si="13"/>
        <v>-2702.1738</v>
      </c>
      <c r="H38" s="55">
        <f t="shared" si="13"/>
        <v>-2699.032</v>
      </c>
      <c r="I38" s="55">
        <f t="shared" si="13"/>
        <v>-2427.4052208</v>
      </c>
      <c r="J38" s="55">
        <f t="shared" si="13"/>
        <v>-1904.4073719</v>
      </c>
      <c r="K38" s="55">
        <f t="shared" si="13"/>
        <v>-2323.45171712</v>
      </c>
      <c r="L38" s="55">
        <f t="shared" si="13"/>
        <v>-1127.16278433</v>
      </c>
      <c r="M38" s="55">
        <f t="shared" si="13"/>
        <v>-664.8965736</v>
      </c>
      <c r="N38" s="25">
        <f>SUM(B38:M38)</f>
        <v>-23890.84758736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10125.58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10125.58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-71670.2</v>
      </c>
      <c r="C42" s="25">
        <f aca="true" t="shared" si="15" ref="C42:M42">+C43+C46+C54+C55</f>
        <v>-74231.4</v>
      </c>
      <c r="D42" s="25">
        <f t="shared" si="15"/>
        <v>-52183.8</v>
      </c>
      <c r="E42" s="25">
        <f t="shared" si="15"/>
        <v>-5740.2</v>
      </c>
      <c r="F42" s="25">
        <f t="shared" si="15"/>
        <v>-41365.2</v>
      </c>
      <c r="G42" s="25">
        <f t="shared" si="15"/>
        <v>-81440</v>
      </c>
      <c r="H42" s="25">
        <f t="shared" si="15"/>
        <v>-98048.2</v>
      </c>
      <c r="I42" s="25">
        <f t="shared" si="15"/>
        <v>-45902.4</v>
      </c>
      <c r="J42" s="25">
        <f t="shared" si="15"/>
        <v>-59358.2</v>
      </c>
      <c r="K42" s="25">
        <f t="shared" si="15"/>
        <v>-47863.2</v>
      </c>
      <c r="L42" s="25">
        <f t="shared" si="15"/>
        <v>-33050.8</v>
      </c>
      <c r="M42" s="25">
        <f t="shared" si="15"/>
        <v>-21039</v>
      </c>
      <c r="N42" s="25">
        <f>+N43+N46+N54+N55</f>
        <v>-631892.6</v>
      </c>
    </row>
    <row r="43" spans="1:14" ht="18.75" customHeight="1">
      <c r="A43" s="17" t="s">
        <v>60</v>
      </c>
      <c r="B43" s="26">
        <f>B44+B45</f>
        <v>-71170.2</v>
      </c>
      <c r="C43" s="26">
        <f>C44+C45</f>
        <v>-73731.4</v>
      </c>
      <c r="D43" s="26">
        <f>D44+D45</f>
        <v>-51683.8</v>
      </c>
      <c r="E43" s="26">
        <f>E44+E45</f>
        <v>-5240.2</v>
      </c>
      <c r="F43" s="26">
        <f aca="true" t="shared" si="16" ref="F43:M43">F44+F45</f>
        <v>-40865.2</v>
      </c>
      <c r="G43" s="26">
        <f t="shared" si="16"/>
        <v>-80940</v>
      </c>
      <c r="H43" s="26">
        <f t="shared" si="16"/>
        <v>-97048.2</v>
      </c>
      <c r="I43" s="26">
        <f t="shared" si="16"/>
        <v>-45402.4</v>
      </c>
      <c r="J43" s="26">
        <f t="shared" si="16"/>
        <v>-58858.2</v>
      </c>
      <c r="K43" s="26">
        <f t="shared" si="16"/>
        <v>-47363.2</v>
      </c>
      <c r="L43" s="26">
        <f t="shared" si="16"/>
        <v>-32550.8</v>
      </c>
      <c r="M43" s="26">
        <f t="shared" si="16"/>
        <v>-20539</v>
      </c>
      <c r="N43" s="25">
        <f aca="true" t="shared" si="17" ref="N43:N55">SUM(B43:M43)</f>
        <v>-625392.6</v>
      </c>
    </row>
    <row r="44" spans="1:25" ht="18.75" customHeight="1">
      <c r="A44" s="13" t="s">
        <v>61</v>
      </c>
      <c r="B44" s="20">
        <f>ROUND(-B9*$D$3,2)</f>
        <v>-71170.2</v>
      </c>
      <c r="C44" s="20">
        <f>ROUND(-C9*$D$3,2)</f>
        <v>-73731.4</v>
      </c>
      <c r="D44" s="20">
        <f>ROUND(-D9*$D$3,2)</f>
        <v>-51683.8</v>
      </c>
      <c r="E44" s="20">
        <f>ROUND(-E9*$D$3,2)</f>
        <v>-5240.2</v>
      </c>
      <c r="F44" s="20">
        <f aca="true" t="shared" si="18" ref="F44:M44">ROUND(-F9*$D$3,2)</f>
        <v>-40865.2</v>
      </c>
      <c r="G44" s="20">
        <f t="shared" si="18"/>
        <v>-80940</v>
      </c>
      <c r="H44" s="20">
        <f t="shared" si="18"/>
        <v>-97048.2</v>
      </c>
      <c r="I44" s="20">
        <f t="shared" si="18"/>
        <v>-45402.4</v>
      </c>
      <c r="J44" s="20">
        <f t="shared" si="18"/>
        <v>-58858.2</v>
      </c>
      <c r="K44" s="20">
        <f t="shared" si="18"/>
        <v>-47363.2</v>
      </c>
      <c r="L44" s="20">
        <f t="shared" si="18"/>
        <v>-32550.8</v>
      </c>
      <c r="M44" s="20">
        <f t="shared" si="18"/>
        <v>-20539</v>
      </c>
      <c r="N44" s="47">
        <f t="shared" si="17"/>
        <v>-625392.6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-500</v>
      </c>
      <c r="C46" s="26">
        <f aca="true" t="shared" si="20" ref="C46:M46">SUM(C47:C53)</f>
        <v>-500</v>
      </c>
      <c r="D46" s="26">
        <f t="shared" si="20"/>
        <v>-500</v>
      </c>
      <c r="E46" s="26">
        <f t="shared" si="20"/>
        <v>-500</v>
      </c>
      <c r="F46" s="26">
        <f t="shared" si="20"/>
        <v>-500</v>
      </c>
      <c r="G46" s="26">
        <f t="shared" si="20"/>
        <v>-500</v>
      </c>
      <c r="H46" s="26">
        <f t="shared" si="20"/>
        <v>-1000</v>
      </c>
      <c r="I46" s="26">
        <f t="shared" si="20"/>
        <v>-500</v>
      </c>
      <c r="J46" s="26">
        <f t="shared" si="20"/>
        <v>-500</v>
      </c>
      <c r="K46" s="26">
        <f t="shared" si="20"/>
        <v>-500</v>
      </c>
      <c r="L46" s="26">
        <f t="shared" si="20"/>
        <v>-500</v>
      </c>
      <c r="M46" s="26">
        <f t="shared" si="20"/>
        <v>-500</v>
      </c>
      <c r="N46" s="26">
        <f>SUM(N47:N53)</f>
        <v>-6500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-500</v>
      </c>
      <c r="C49" s="24">
        <v>-500</v>
      </c>
      <c r="D49" s="24">
        <v>-500</v>
      </c>
      <c r="E49" s="24">
        <v>-500</v>
      </c>
      <c r="F49" s="24">
        <v>-500</v>
      </c>
      <c r="G49" s="24">
        <v>-500</v>
      </c>
      <c r="H49" s="24">
        <v>-1000</v>
      </c>
      <c r="I49" s="24">
        <v>-500</v>
      </c>
      <c r="J49" s="24">
        <v>-500</v>
      </c>
      <c r="K49" s="24">
        <v>-500</v>
      </c>
      <c r="L49" s="24">
        <v>-500</v>
      </c>
      <c r="M49" s="24">
        <v>-500</v>
      </c>
      <c r="N49" s="24">
        <f t="shared" si="17"/>
        <v>-6500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977761.90057894</v>
      </c>
      <c r="C57" s="29">
        <f t="shared" si="21"/>
        <v>669254.5860934999</v>
      </c>
      <c r="D57" s="29">
        <f t="shared" si="21"/>
        <v>667863.7070594999</v>
      </c>
      <c r="E57" s="29">
        <f t="shared" si="21"/>
        <v>142235.94878719997</v>
      </c>
      <c r="F57" s="29">
        <f t="shared" si="21"/>
        <v>649992.8527612501</v>
      </c>
      <c r="G57" s="29">
        <f t="shared" si="21"/>
        <v>808912.7452000001</v>
      </c>
      <c r="H57" s="29">
        <f t="shared" si="21"/>
        <v>849944.3330000001</v>
      </c>
      <c r="I57" s="29">
        <f t="shared" si="21"/>
        <v>773394.5771792</v>
      </c>
      <c r="J57" s="29">
        <f t="shared" si="21"/>
        <v>587625.1299281</v>
      </c>
      <c r="K57" s="29">
        <f t="shared" si="21"/>
        <v>720760.86048288</v>
      </c>
      <c r="L57" s="29">
        <f t="shared" si="21"/>
        <v>342463.82631567</v>
      </c>
      <c r="M57" s="29">
        <f t="shared" si="21"/>
        <v>197361.6479264</v>
      </c>
      <c r="N57" s="29">
        <f>SUM(B57:M57)</f>
        <v>7387572.115312641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977761.9</v>
      </c>
      <c r="C60" s="36">
        <f aca="true" t="shared" si="22" ref="C60:M60">SUM(C61:C74)</f>
        <v>669254.58</v>
      </c>
      <c r="D60" s="36">
        <f t="shared" si="22"/>
        <v>667863.71</v>
      </c>
      <c r="E60" s="36">
        <f t="shared" si="22"/>
        <v>142235.95</v>
      </c>
      <c r="F60" s="36">
        <f t="shared" si="22"/>
        <v>649992.86</v>
      </c>
      <c r="G60" s="36">
        <f t="shared" si="22"/>
        <v>808912.75</v>
      </c>
      <c r="H60" s="36">
        <f t="shared" si="22"/>
        <v>849944.3300000001</v>
      </c>
      <c r="I60" s="36">
        <f t="shared" si="22"/>
        <v>773394.57</v>
      </c>
      <c r="J60" s="36">
        <f t="shared" si="22"/>
        <v>587625.13</v>
      </c>
      <c r="K60" s="36">
        <f t="shared" si="22"/>
        <v>720760.86</v>
      </c>
      <c r="L60" s="36">
        <f t="shared" si="22"/>
        <v>342463.83</v>
      </c>
      <c r="M60" s="36">
        <f t="shared" si="22"/>
        <v>197361.64</v>
      </c>
      <c r="N60" s="29">
        <f>SUM(N61:N74)</f>
        <v>7387572.11</v>
      </c>
    </row>
    <row r="61" spans="1:15" ht="18.75" customHeight="1">
      <c r="A61" s="17" t="s">
        <v>75</v>
      </c>
      <c r="B61" s="36">
        <v>192696.87</v>
      </c>
      <c r="C61" s="36">
        <v>193861.36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386558.23</v>
      </c>
      <c r="O61"/>
    </row>
    <row r="62" spans="1:15" ht="18.75" customHeight="1">
      <c r="A62" s="17" t="s">
        <v>76</v>
      </c>
      <c r="B62" s="36">
        <v>785065.03</v>
      </c>
      <c r="C62" s="36">
        <v>475393.22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1260458.25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667863.71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667863.71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142235.95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142235.95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649992.86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649992.86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808912.75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808912.75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662637.8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662637.8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187306.53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187306.53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773394.57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773394.57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587625.13</v>
      </c>
      <c r="K70" s="35">
        <v>0</v>
      </c>
      <c r="L70" s="35">
        <v>0</v>
      </c>
      <c r="M70" s="35">
        <v>0</v>
      </c>
      <c r="N70" s="29">
        <f t="shared" si="23"/>
        <v>587625.13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720760.86</v>
      </c>
      <c r="L71" s="35">
        <v>0</v>
      </c>
      <c r="M71" s="62"/>
      <c r="N71" s="26">
        <f t="shared" si="23"/>
        <v>720760.86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342463.83</v>
      </c>
      <c r="M72" s="35">
        <v>0</v>
      </c>
      <c r="N72" s="29">
        <f t="shared" si="23"/>
        <v>342463.83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197361.64</v>
      </c>
      <c r="N73" s="26">
        <f t="shared" si="23"/>
        <v>197361.64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2.2683554154467216</v>
      </c>
      <c r="C78" s="45">
        <v>2.237943045547388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1.9788206405118849</v>
      </c>
      <c r="C79" s="45">
        <v>1.8663071258285642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1.814775242361768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2.524845563527163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2.1192675385431836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1.680424479180429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1.9768686059290268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1.9331638400378868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1.919879312138425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2.1626159634187596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2.0676499590649327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2.4548413490031966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2.4048961947519683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2016-12-12T11:45:56Z</dcterms:modified>
  <cp:category/>
  <cp:version/>
  <cp:contentType/>
  <cp:contentStatus/>
</cp:coreProperties>
</file>