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<sst xmlns="http://schemas.openxmlformats.org/spreadsheetml/2006/main" count="105" uniqueCount="103">
  <si>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</si>
  <si>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</si>
  <si>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</si>
  <si>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</si>
  <si>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</si>
  <si>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</si>
  <si>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</si>
  <si>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</si>
  <si>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</si>
  <si>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</si>
  <si>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</si>
  <si>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</si>
  <si>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</si>
  <si>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</si>
  <si>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</si>
  <si>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</si>
  <si>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</si>
  <si>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</si>
  <si>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</si>
  <si>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</si>
  <si>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</si>
  <si>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</si>
  <si>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</si>
  <si>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</si>
  <si>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</si>
  <si>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</si>
  <si>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</si>
  <si>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</si>
  <si>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</si>
  <si>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</si>
  <si>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</si>
  <si>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</si>
  <si>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</si>
  <si>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</si>
  <si>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</si>
  <si>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</si>
  <si>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</si>
  <si>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</si>
  <si>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</si>
  <si>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</si>
  <si>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</si>
  <si>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</si>
  <si>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</si>
  <si>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</si>
  <si>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</si>
  <si>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</si>
  <si>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</si>
  <si>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</si>
  <si>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</si>
  <si>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</si>
  <si>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</si>
  <si>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</si>
  <si>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</si>
  <si>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</si>
  <si>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</si>
  <si>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</si>
  <si>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</si>
  <si>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</si>
  <si>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</si>
  <si>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</si>
  <si>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</si>
  <si>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</si>
  <si>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</si>
  <si>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</si>
  <si>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</si>
  <si>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</si>
  <si>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</si>
  <si>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</si>
  <si>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</si>
  <si>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</si>
  <si>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</si>
  <si>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</si>
  <si>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</si>
  <si>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</si>
  <si>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</si>
  <si>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</si>
  <si>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</si>
  <si>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</si>
  <si>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</si>
  <si>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</si>
  <si>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</si>
  <si>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</si>
  <si>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</si>
  <si>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</si>
  <si>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</si>
  <si>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</si>
  <si>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</si>
  <si>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</si>
  <si>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</si>
  <si>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</si>
  <si>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</si>
  <si>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</si>
  <si>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</si>
  <si>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</si>
  <si>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</si>
  <si>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</si>
  <si>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</si>
  <si>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</si>
  <si>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</si>
  <si>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</si>
  <si>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</si>
  <si>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</si>
  <si>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28/11/16 - VENCIMENTO 12/12/16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</si>
</sst>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513754</v>
      </c>
      <c r="C7" s="10">
        <f>C8+C20+C24</f>
        <v>377747</v>
      </c>
      <c r="D7" s="10">
        <f>D8+D20+D24</f>
        <v>384120</v>
      </c>
      <c r="E7" s="10">
        <f>E8+E20+E24</f>
        <v>58196</v>
      </c>
      <c r="F7" s="10">
        <f aca="true" t="shared" si="0" ref="F7:M7">F8+F20+F24</f>
        <v>321073</v>
      </c>
      <c r="G7" s="10">
        <f t="shared" si="0"/>
        <v>521477</v>
      </c>
      <c r="H7" s="10">
        <f t="shared" si="0"/>
        <v>475761</v>
      </c>
      <c r="I7" s="10">
        <f t="shared" si="0"/>
        <v>419613</v>
      </c>
      <c r="J7" s="10">
        <f t="shared" si="0"/>
        <v>299891</v>
      </c>
      <c r="K7" s="10">
        <f t="shared" si="0"/>
        <v>374728</v>
      </c>
      <c r="L7" s="10">
        <f t="shared" si="0"/>
        <v>151271</v>
      </c>
      <c r="M7" s="10">
        <f t="shared" si="0"/>
        <v>90892</v>
      </c>
      <c r="N7" s="10">
        <f>+N8+N20+N24</f>
        <v>3988523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217004</v>
      </c>
      <c r="C8" s="12">
        <f>+C9+C12+C16</f>
        <v>172811</v>
      </c>
      <c r="D8" s="12">
        <f>+D9+D12+D16</f>
        <v>190279</v>
      </c>
      <c r="E8" s="12">
        <f>+E9+E12+E16</f>
        <v>26077</v>
      </c>
      <c r="F8" s="12">
        <f aca="true" t="shared" si="1" ref="F8:M8">+F9+F12+F16</f>
        <v>144140</v>
      </c>
      <c r="G8" s="12">
        <f t="shared" si="1"/>
        <v>243832</v>
      </c>
      <c r="H8" s="12">
        <f t="shared" si="1"/>
        <v>217843</v>
      </c>
      <c r="I8" s="12">
        <f t="shared" si="1"/>
        <v>197035</v>
      </c>
      <c r="J8" s="12">
        <f t="shared" si="1"/>
        <v>141427</v>
      </c>
      <c r="K8" s="12">
        <f t="shared" si="1"/>
        <v>167346</v>
      </c>
      <c r="L8" s="12">
        <f t="shared" si="1"/>
        <v>76876</v>
      </c>
      <c r="M8" s="12">
        <f t="shared" si="1"/>
        <v>47818</v>
      </c>
      <c r="N8" s="12">
        <f>SUM(B8:M8)</f>
        <v>1842488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20479</v>
      </c>
      <c r="C9" s="14">
        <v>21135</v>
      </c>
      <c r="D9" s="14">
        <v>15661</v>
      </c>
      <c r="E9" s="14">
        <v>1579</v>
      </c>
      <c r="F9" s="14">
        <v>12161</v>
      </c>
      <c r="G9" s="14">
        <v>23326</v>
      </c>
      <c r="H9" s="14">
        <v>27245</v>
      </c>
      <c r="I9" s="14">
        <v>13292</v>
      </c>
      <c r="J9" s="14">
        <v>16859</v>
      </c>
      <c r="K9" s="14">
        <v>14232</v>
      </c>
      <c r="L9" s="14">
        <v>9131</v>
      </c>
      <c r="M9" s="14">
        <v>6107</v>
      </c>
      <c r="N9" s="12">
        <f aca="true" t="shared" si="2" ref="N9:N19">SUM(B9:M9)</f>
        <v>181207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20479</v>
      </c>
      <c r="C10" s="14">
        <f>+C9-C11</f>
        <v>21135</v>
      </c>
      <c r="D10" s="14">
        <f>+D9-D11</f>
        <v>15661</v>
      </c>
      <c r="E10" s="14">
        <f>+E9-E11</f>
        <v>1579</v>
      </c>
      <c r="F10" s="14">
        <f aca="true" t="shared" si="3" ref="F10:M10">+F9-F11</f>
        <v>12161</v>
      </c>
      <c r="G10" s="14">
        <f t="shared" si="3"/>
        <v>23326</v>
      </c>
      <c r="H10" s="14">
        <f t="shared" si="3"/>
        <v>27245</v>
      </c>
      <c r="I10" s="14">
        <f t="shared" si="3"/>
        <v>13292</v>
      </c>
      <c r="J10" s="14">
        <f t="shared" si="3"/>
        <v>16859</v>
      </c>
      <c r="K10" s="14">
        <f t="shared" si="3"/>
        <v>14232</v>
      </c>
      <c r="L10" s="14">
        <f t="shared" si="3"/>
        <v>9131</v>
      </c>
      <c r="M10" s="14">
        <f t="shared" si="3"/>
        <v>6107</v>
      </c>
      <c r="N10" s="12">
        <f t="shared" si="2"/>
        <v>181207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160770</v>
      </c>
      <c r="C12" s="14">
        <f>C13+C14+C15</f>
        <v>126970</v>
      </c>
      <c r="D12" s="14">
        <f>D13+D14+D15</f>
        <v>148022</v>
      </c>
      <c r="E12" s="14">
        <f>E13+E14+E15</f>
        <v>20824</v>
      </c>
      <c r="F12" s="14">
        <f aca="true" t="shared" si="4" ref="F12:M12">F13+F14+F15</f>
        <v>110349</v>
      </c>
      <c r="G12" s="14">
        <f t="shared" si="4"/>
        <v>183945</v>
      </c>
      <c r="H12" s="14">
        <f t="shared" si="4"/>
        <v>158767</v>
      </c>
      <c r="I12" s="14">
        <f t="shared" si="4"/>
        <v>151395</v>
      </c>
      <c r="J12" s="14">
        <f t="shared" si="4"/>
        <v>102557</v>
      </c>
      <c r="K12" s="14">
        <f t="shared" si="4"/>
        <v>122553</v>
      </c>
      <c r="L12" s="14">
        <f t="shared" si="4"/>
        <v>56992</v>
      </c>
      <c r="M12" s="14">
        <f t="shared" si="4"/>
        <v>35811</v>
      </c>
      <c r="N12" s="12">
        <f t="shared" si="2"/>
        <v>1378955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80969</v>
      </c>
      <c r="C13" s="14">
        <v>65642</v>
      </c>
      <c r="D13" s="14">
        <v>73549</v>
      </c>
      <c r="E13" s="14">
        <v>10590</v>
      </c>
      <c r="F13" s="14">
        <v>54638</v>
      </c>
      <c r="G13" s="14">
        <v>92746</v>
      </c>
      <c r="H13" s="14">
        <v>84095</v>
      </c>
      <c r="I13" s="14">
        <v>79090</v>
      </c>
      <c r="J13" s="14">
        <v>51202</v>
      </c>
      <c r="K13" s="14">
        <v>61139</v>
      </c>
      <c r="L13" s="14">
        <v>28232</v>
      </c>
      <c r="M13" s="14">
        <v>17207</v>
      </c>
      <c r="N13" s="12">
        <f t="shared" si="2"/>
        <v>699099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75531</v>
      </c>
      <c r="C14" s="14">
        <v>56063</v>
      </c>
      <c r="D14" s="14">
        <v>71487</v>
      </c>
      <c r="E14" s="14">
        <v>9566</v>
      </c>
      <c r="F14" s="14">
        <v>52012</v>
      </c>
      <c r="G14" s="14">
        <v>83587</v>
      </c>
      <c r="H14" s="14">
        <v>69342</v>
      </c>
      <c r="I14" s="14">
        <v>69397</v>
      </c>
      <c r="J14" s="14">
        <v>48053</v>
      </c>
      <c r="K14" s="14">
        <v>58279</v>
      </c>
      <c r="L14" s="14">
        <v>26985</v>
      </c>
      <c r="M14" s="14">
        <v>17792</v>
      </c>
      <c r="N14" s="12">
        <f t="shared" si="2"/>
        <v>638094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4270</v>
      </c>
      <c r="C15" s="14">
        <v>5265</v>
      </c>
      <c r="D15" s="14">
        <v>2986</v>
      </c>
      <c r="E15" s="14">
        <v>668</v>
      </c>
      <c r="F15" s="14">
        <v>3699</v>
      </c>
      <c r="G15" s="14">
        <v>7612</v>
      </c>
      <c r="H15" s="14">
        <v>5330</v>
      </c>
      <c r="I15" s="14">
        <v>2908</v>
      </c>
      <c r="J15" s="14">
        <v>3302</v>
      </c>
      <c r="K15" s="14">
        <v>3135</v>
      </c>
      <c r="L15" s="14">
        <v>1775</v>
      </c>
      <c r="M15" s="14">
        <v>812</v>
      </c>
      <c r="N15" s="12">
        <f t="shared" si="2"/>
        <v>41762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35755</v>
      </c>
      <c r="C16" s="14">
        <f>C17+C18+C19</f>
        <v>24706</v>
      </c>
      <c r="D16" s="14">
        <f>D17+D18+D19</f>
        <v>26596</v>
      </c>
      <c r="E16" s="14">
        <f>E17+E18+E19</f>
        <v>3674</v>
      </c>
      <c r="F16" s="14">
        <f aca="true" t="shared" si="5" ref="F16:M16">F17+F18+F19</f>
        <v>21630</v>
      </c>
      <c r="G16" s="14">
        <f t="shared" si="5"/>
        <v>36561</v>
      </c>
      <c r="H16" s="14">
        <f t="shared" si="5"/>
        <v>31831</v>
      </c>
      <c r="I16" s="14">
        <f t="shared" si="5"/>
        <v>32348</v>
      </c>
      <c r="J16" s="14">
        <f t="shared" si="5"/>
        <v>22011</v>
      </c>
      <c r="K16" s="14">
        <f t="shared" si="5"/>
        <v>30561</v>
      </c>
      <c r="L16" s="14">
        <f t="shared" si="5"/>
        <v>10753</v>
      </c>
      <c r="M16" s="14">
        <f t="shared" si="5"/>
        <v>5900</v>
      </c>
      <c r="N16" s="12">
        <f t="shared" si="2"/>
        <v>282326</v>
      </c>
    </row>
    <row r="17" spans="1:25" ht="18.75" customHeight="1">
      <c r="A17" s="15" t="s">
        <v>16</v>
      </c>
      <c r="B17" s="14">
        <v>18723</v>
      </c>
      <c r="C17" s="14">
        <v>13680</v>
      </c>
      <c r="D17" s="14">
        <v>12437</v>
      </c>
      <c r="E17" s="14">
        <v>1924</v>
      </c>
      <c r="F17" s="14">
        <v>10922</v>
      </c>
      <c r="G17" s="14">
        <v>19327</v>
      </c>
      <c r="H17" s="14">
        <v>16933</v>
      </c>
      <c r="I17" s="14">
        <v>17479</v>
      </c>
      <c r="J17" s="14">
        <v>11378</v>
      </c>
      <c r="K17" s="14">
        <v>16145</v>
      </c>
      <c r="L17" s="14">
        <v>5903</v>
      </c>
      <c r="M17" s="14">
        <v>3032</v>
      </c>
      <c r="N17" s="12">
        <f t="shared" si="2"/>
        <v>147883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15871</v>
      </c>
      <c r="C18" s="14">
        <v>9762</v>
      </c>
      <c r="D18" s="14">
        <v>13392</v>
      </c>
      <c r="E18" s="14">
        <v>1630</v>
      </c>
      <c r="F18" s="14">
        <v>9662</v>
      </c>
      <c r="G18" s="14">
        <v>15320</v>
      </c>
      <c r="H18" s="14">
        <v>13600</v>
      </c>
      <c r="I18" s="14">
        <v>14221</v>
      </c>
      <c r="J18" s="14">
        <v>9912</v>
      </c>
      <c r="K18" s="14">
        <v>13731</v>
      </c>
      <c r="L18" s="14">
        <v>4543</v>
      </c>
      <c r="M18" s="14">
        <v>2686</v>
      </c>
      <c r="N18" s="12">
        <f t="shared" si="2"/>
        <v>124330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1161</v>
      </c>
      <c r="C19" s="14">
        <v>1264</v>
      </c>
      <c r="D19" s="14">
        <v>767</v>
      </c>
      <c r="E19" s="14">
        <v>120</v>
      </c>
      <c r="F19" s="14">
        <v>1046</v>
      </c>
      <c r="G19" s="14">
        <v>1914</v>
      </c>
      <c r="H19" s="14">
        <v>1298</v>
      </c>
      <c r="I19" s="14">
        <v>648</v>
      </c>
      <c r="J19" s="14">
        <v>721</v>
      </c>
      <c r="K19" s="14">
        <v>685</v>
      </c>
      <c r="L19" s="14">
        <v>307</v>
      </c>
      <c r="M19" s="14">
        <v>182</v>
      </c>
      <c r="N19" s="12">
        <f t="shared" si="2"/>
        <v>10113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119977</v>
      </c>
      <c r="C20" s="18">
        <f>C21+C22+C23</f>
        <v>75496</v>
      </c>
      <c r="D20" s="18">
        <f>D21+D22+D23</f>
        <v>69352</v>
      </c>
      <c r="E20" s="18">
        <f>E21+E22+E23</f>
        <v>10659</v>
      </c>
      <c r="F20" s="18">
        <f aca="true" t="shared" si="6" ref="F20:M20">F21+F22+F23</f>
        <v>57598</v>
      </c>
      <c r="G20" s="18">
        <f t="shared" si="6"/>
        <v>95948</v>
      </c>
      <c r="H20" s="18">
        <f t="shared" si="6"/>
        <v>102788</v>
      </c>
      <c r="I20" s="18">
        <f t="shared" si="6"/>
        <v>94403</v>
      </c>
      <c r="J20" s="18">
        <f t="shared" si="6"/>
        <v>62695</v>
      </c>
      <c r="K20" s="18">
        <f t="shared" si="6"/>
        <v>96309</v>
      </c>
      <c r="L20" s="18">
        <f t="shared" si="6"/>
        <v>37800</v>
      </c>
      <c r="M20" s="18">
        <f t="shared" si="6"/>
        <v>22057</v>
      </c>
      <c r="N20" s="12">
        <f aca="true" t="shared" si="7" ref="N20:N26">SUM(B20:M20)</f>
        <v>845082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66329</v>
      </c>
      <c r="C21" s="14">
        <v>45256</v>
      </c>
      <c r="D21" s="14">
        <v>40880</v>
      </c>
      <c r="E21" s="14">
        <v>6402</v>
      </c>
      <c r="F21" s="14">
        <v>33320</v>
      </c>
      <c r="G21" s="14">
        <v>56760</v>
      </c>
      <c r="H21" s="14">
        <v>62152</v>
      </c>
      <c r="I21" s="14">
        <v>55391</v>
      </c>
      <c r="J21" s="14">
        <v>35785</v>
      </c>
      <c r="K21" s="14">
        <v>53039</v>
      </c>
      <c r="L21" s="14">
        <v>21081</v>
      </c>
      <c r="M21" s="14">
        <v>12029</v>
      </c>
      <c r="N21" s="12">
        <f t="shared" si="7"/>
        <v>488424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51266</v>
      </c>
      <c r="C22" s="14">
        <v>28121</v>
      </c>
      <c r="D22" s="14">
        <v>27360</v>
      </c>
      <c r="E22" s="14">
        <v>4021</v>
      </c>
      <c r="F22" s="14">
        <v>22884</v>
      </c>
      <c r="G22" s="14">
        <v>36513</v>
      </c>
      <c r="H22" s="14">
        <v>38497</v>
      </c>
      <c r="I22" s="14">
        <v>37498</v>
      </c>
      <c r="J22" s="14">
        <v>25546</v>
      </c>
      <c r="K22" s="14">
        <v>41437</v>
      </c>
      <c r="L22" s="14">
        <v>15901</v>
      </c>
      <c r="M22" s="14">
        <v>9653</v>
      </c>
      <c r="N22" s="12">
        <f t="shared" si="7"/>
        <v>338697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2382</v>
      </c>
      <c r="C23" s="14">
        <v>2119</v>
      </c>
      <c r="D23" s="14">
        <v>1112</v>
      </c>
      <c r="E23" s="14">
        <v>236</v>
      </c>
      <c r="F23" s="14">
        <v>1394</v>
      </c>
      <c r="G23" s="14">
        <v>2675</v>
      </c>
      <c r="H23" s="14">
        <v>2139</v>
      </c>
      <c r="I23" s="14">
        <v>1514</v>
      </c>
      <c r="J23" s="14">
        <v>1364</v>
      </c>
      <c r="K23" s="14">
        <v>1833</v>
      </c>
      <c r="L23" s="14">
        <v>818</v>
      </c>
      <c r="M23" s="14">
        <v>375</v>
      </c>
      <c r="N23" s="12">
        <f t="shared" si="7"/>
        <v>17961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176773</v>
      </c>
      <c r="C24" s="14">
        <f>C25+C26</f>
        <v>129440</v>
      </c>
      <c r="D24" s="14">
        <f>D25+D26</f>
        <v>124489</v>
      </c>
      <c r="E24" s="14">
        <f>E25+E26</f>
        <v>21460</v>
      </c>
      <c r="F24" s="14">
        <f aca="true" t="shared" si="8" ref="F24:M24">F25+F26</f>
        <v>119335</v>
      </c>
      <c r="G24" s="14">
        <f t="shared" si="8"/>
        <v>181697</v>
      </c>
      <c r="H24" s="14">
        <f t="shared" si="8"/>
        <v>155130</v>
      </c>
      <c r="I24" s="14">
        <f t="shared" si="8"/>
        <v>128175</v>
      </c>
      <c r="J24" s="14">
        <f t="shared" si="8"/>
        <v>95769</v>
      </c>
      <c r="K24" s="14">
        <f t="shared" si="8"/>
        <v>111073</v>
      </c>
      <c r="L24" s="14">
        <f t="shared" si="8"/>
        <v>36595</v>
      </c>
      <c r="M24" s="14">
        <f t="shared" si="8"/>
        <v>21017</v>
      </c>
      <c r="N24" s="12">
        <f t="shared" si="7"/>
        <v>1300953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72882</v>
      </c>
      <c r="C25" s="14">
        <v>59660</v>
      </c>
      <c r="D25" s="14">
        <v>56843</v>
      </c>
      <c r="E25" s="14">
        <v>10942</v>
      </c>
      <c r="F25" s="14">
        <v>54222</v>
      </c>
      <c r="G25" s="14">
        <v>86484</v>
      </c>
      <c r="H25" s="14">
        <v>76962</v>
      </c>
      <c r="I25" s="14">
        <v>52978</v>
      </c>
      <c r="J25" s="14">
        <v>45799</v>
      </c>
      <c r="K25" s="14">
        <v>45450</v>
      </c>
      <c r="L25" s="14">
        <v>15583</v>
      </c>
      <c r="M25" s="14">
        <v>7826</v>
      </c>
      <c r="N25" s="12">
        <f t="shared" si="7"/>
        <v>585631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103891</v>
      </c>
      <c r="C26" s="14">
        <v>69780</v>
      </c>
      <c r="D26" s="14">
        <v>67646</v>
      </c>
      <c r="E26" s="14">
        <v>10518</v>
      </c>
      <c r="F26" s="14">
        <v>65113</v>
      </c>
      <c r="G26" s="14">
        <v>95213</v>
      </c>
      <c r="H26" s="14">
        <v>78168</v>
      </c>
      <c r="I26" s="14">
        <v>75197</v>
      </c>
      <c r="J26" s="14">
        <v>49970</v>
      </c>
      <c r="K26" s="14">
        <v>65623</v>
      </c>
      <c r="L26" s="14">
        <v>21012</v>
      </c>
      <c r="M26" s="14">
        <v>13191</v>
      </c>
      <c r="N26" s="12">
        <f t="shared" si="7"/>
        <v>715322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1042584.2270968399</v>
      </c>
      <c r="C36" s="61">
        <f aca="true" t="shared" si="11" ref="C36:M36">C37+C38+C39+C40</f>
        <v>740710.5527834999</v>
      </c>
      <c r="D36" s="61">
        <f t="shared" si="11"/>
        <v>707256.109206</v>
      </c>
      <c r="E36" s="61">
        <f t="shared" si="11"/>
        <v>146940.4556064</v>
      </c>
      <c r="F36" s="61">
        <f t="shared" si="11"/>
        <v>680473.72091965</v>
      </c>
      <c r="G36" s="61">
        <f t="shared" si="11"/>
        <v>876344.7258000001</v>
      </c>
      <c r="H36" s="61">
        <f t="shared" si="11"/>
        <v>935817.3049</v>
      </c>
      <c r="I36" s="61">
        <f t="shared" si="11"/>
        <v>805648.8721334</v>
      </c>
      <c r="J36" s="61">
        <f t="shared" si="11"/>
        <v>648543.9367613001</v>
      </c>
      <c r="K36" s="61">
        <f t="shared" si="11"/>
        <v>774785.40326528</v>
      </c>
      <c r="L36" s="61">
        <f t="shared" si="11"/>
        <v>371360.41594752995</v>
      </c>
      <c r="M36" s="61">
        <f t="shared" si="11"/>
        <v>218585.21527552002</v>
      </c>
      <c r="N36" s="61">
        <f>N37+N38+N39+N40</f>
        <v>7949050.93969542</v>
      </c>
    </row>
    <row r="37" spans="1:14" ht="18.75" customHeight="1">
      <c r="A37" s="58" t="s">
        <v>55</v>
      </c>
      <c r="B37" s="55">
        <f aca="true" t="shared" si="12" ref="B37:M37">B29*B7</f>
        <v>1042509.6168</v>
      </c>
      <c r="C37" s="55">
        <f t="shared" si="12"/>
        <v>740535.2187999999</v>
      </c>
      <c r="D37" s="55">
        <f t="shared" si="12"/>
        <v>697100.976</v>
      </c>
      <c r="E37" s="55">
        <f t="shared" si="12"/>
        <v>146659.7396</v>
      </c>
      <c r="F37" s="55">
        <f t="shared" si="12"/>
        <v>680353.687</v>
      </c>
      <c r="G37" s="55">
        <f t="shared" si="12"/>
        <v>876342.0985000001</v>
      </c>
      <c r="H37" s="55">
        <f t="shared" si="12"/>
        <v>935584.0064999999</v>
      </c>
      <c r="I37" s="55">
        <f t="shared" si="12"/>
        <v>805489.1148</v>
      </c>
      <c r="J37" s="55">
        <f t="shared" si="12"/>
        <v>648334.3529</v>
      </c>
      <c r="K37" s="55">
        <f t="shared" si="12"/>
        <v>774525.3032</v>
      </c>
      <c r="L37" s="55">
        <f t="shared" si="12"/>
        <v>371203.9069</v>
      </c>
      <c r="M37" s="55">
        <f t="shared" si="12"/>
        <v>218531.6356</v>
      </c>
      <c r="N37" s="57">
        <f>SUM(B37:M37)</f>
        <v>7937169.656599999</v>
      </c>
    </row>
    <row r="38" spans="1:14" ht="18.75" customHeight="1">
      <c r="A38" s="58" t="s">
        <v>56</v>
      </c>
      <c r="B38" s="55">
        <f aca="true" t="shared" si="13" ref="B38:M38">B30*B7</f>
        <v>-3182.46970316</v>
      </c>
      <c r="C38" s="55">
        <f t="shared" si="13"/>
        <v>-2217.1860165</v>
      </c>
      <c r="D38" s="55">
        <f t="shared" si="13"/>
        <v>-2131.846794</v>
      </c>
      <c r="E38" s="55">
        <f t="shared" si="13"/>
        <v>-365.5639936</v>
      </c>
      <c r="F38" s="55">
        <f t="shared" si="13"/>
        <v>-2041.3660803500002</v>
      </c>
      <c r="G38" s="55">
        <f t="shared" si="13"/>
        <v>-2659.5327</v>
      </c>
      <c r="H38" s="55">
        <f t="shared" si="13"/>
        <v>-2664.2616</v>
      </c>
      <c r="I38" s="55">
        <f t="shared" si="13"/>
        <v>-2386.8426666</v>
      </c>
      <c r="J38" s="55">
        <f t="shared" si="13"/>
        <v>-1909.0161387</v>
      </c>
      <c r="K38" s="55">
        <f t="shared" si="13"/>
        <v>-2342.13993472</v>
      </c>
      <c r="L38" s="55">
        <f t="shared" si="13"/>
        <v>-1114.65095247</v>
      </c>
      <c r="M38" s="55">
        <f t="shared" si="13"/>
        <v>-665.46032448</v>
      </c>
      <c r="N38" s="25">
        <f>SUM(B38:M38)</f>
        <v>-23680.33690458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10125.58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10125.58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-78320.2</v>
      </c>
      <c r="C42" s="25">
        <f aca="true" t="shared" si="15" ref="C42:M42">+C43+C46+C54+C55</f>
        <v>-80813</v>
      </c>
      <c r="D42" s="25">
        <f t="shared" si="15"/>
        <v>-60011.8</v>
      </c>
      <c r="E42" s="25">
        <f t="shared" si="15"/>
        <v>-6500.2</v>
      </c>
      <c r="F42" s="25">
        <f t="shared" si="15"/>
        <v>-46711.8</v>
      </c>
      <c r="G42" s="25">
        <f t="shared" si="15"/>
        <v>-89138.8</v>
      </c>
      <c r="H42" s="25">
        <f t="shared" si="15"/>
        <v>-104531</v>
      </c>
      <c r="I42" s="25">
        <f t="shared" si="15"/>
        <v>-51009.6</v>
      </c>
      <c r="J42" s="25">
        <f t="shared" si="15"/>
        <v>-64564.2</v>
      </c>
      <c r="K42" s="25">
        <f t="shared" si="15"/>
        <v>-54581.6</v>
      </c>
      <c r="L42" s="25">
        <f t="shared" si="15"/>
        <v>-35197.8</v>
      </c>
      <c r="M42" s="25">
        <f t="shared" si="15"/>
        <v>-23706.6</v>
      </c>
      <c r="N42" s="25">
        <f>+N43+N46+N54+N55</f>
        <v>-695086.6</v>
      </c>
    </row>
    <row r="43" spans="1:14" ht="18.75" customHeight="1">
      <c r="A43" s="17" t="s">
        <v>60</v>
      </c>
      <c r="B43" s="26">
        <f>B44+B45</f>
        <v>-77820.2</v>
      </c>
      <c r="C43" s="26">
        <f>C44+C45</f>
        <v>-80313</v>
      </c>
      <c r="D43" s="26">
        <f>D44+D45</f>
        <v>-59511.8</v>
      </c>
      <c r="E43" s="26">
        <f>E44+E45</f>
        <v>-6000.2</v>
      </c>
      <c r="F43" s="26">
        <f aca="true" t="shared" si="16" ref="F43:M43">F44+F45</f>
        <v>-46211.8</v>
      </c>
      <c r="G43" s="26">
        <f t="shared" si="16"/>
        <v>-88638.8</v>
      </c>
      <c r="H43" s="26">
        <f t="shared" si="16"/>
        <v>-103531</v>
      </c>
      <c r="I43" s="26">
        <f t="shared" si="16"/>
        <v>-50509.6</v>
      </c>
      <c r="J43" s="26">
        <f t="shared" si="16"/>
        <v>-64064.2</v>
      </c>
      <c r="K43" s="26">
        <f t="shared" si="16"/>
        <v>-54081.6</v>
      </c>
      <c r="L43" s="26">
        <f t="shared" si="16"/>
        <v>-34697.8</v>
      </c>
      <c r="M43" s="26">
        <f t="shared" si="16"/>
        <v>-23206.6</v>
      </c>
      <c r="N43" s="25">
        <f aca="true" t="shared" si="17" ref="N43:N55">SUM(B43:M43)</f>
        <v>-688586.6</v>
      </c>
    </row>
    <row r="44" spans="1:25" ht="18.75" customHeight="1">
      <c r="A44" s="13" t="s">
        <v>61</v>
      </c>
      <c r="B44" s="20">
        <f>ROUND(-B9*$D$3,2)</f>
        <v>-77820.2</v>
      </c>
      <c r="C44" s="20">
        <f>ROUND(-C9*$D$3,2)</f>
        <v>-80313</v>
      </c>
      <c r="D44" s="20">
        <f>ROUND(-D9*$D$3,2)</f>
        <v>-59511.8</v>
      </c>
      <c r="E44" s="20">
        <f>ROUND(-E9*$D$3,2)</f>
        <v>-6000.2</v>
      </c>
      <c r="F44" s="20">
        <f aca="true" t="shared" si="18" ref="F44:M44">ROUND(-F9*$D$3,2)</f>
        <v>-46211.8</v>
      </c>
      <c r="G44" s="20">
        <f t="shared" si="18"/>
        <v>-88638.8</v>
      </c>
      <c r="H44" s="20">
        <f t="shared" si="18"/>
        <v>-103531</v>
      </c>
      <c r="I44" s="20">
        <f t="shared" si="18"/>
        <v>-50509.6</v>
      </c>
      <c r="J44" s="20">
        <f t="shared" si="18"/>
        <v>-64064.2</v>
      </c>
      <c r="K44" s="20">
        <f t="shared" si="18"/>
        <v>-54081.6</v>
      </c>
      <c r="L44" s="20">
        <f t="shared" si="18"/>
        <v>-34697.8</v>
      </c>
      <c r="M44" s="20">
        <f t="shared" si="18"/>
        <v>-23206.6</v>
      </c>
      <c r="N44" s="47">
        <f t="shared" si="17"/>
        <v>-688586.6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-500</v>
      </c>
      <c r="C46" s="26">
        <f aca="true" t="shared" si="20" ref="C46:M46">SUM(C47:C53)</f>
        <v>-500</v>
      </c>
      <c r="D46" s="26">
        <f t="shared" si="20"/>
        <v>-500</v>
      </c>
      <c r="E46" s="26">
        <f t="shared" si="20"/>
        <v>-500</v>
      </c>
      <c r="F46" s="26">
        <f t="shared" si="20"/>
        <v>-500</v>
      </c>
      <c r="G46" s="26">
        <f t="shared" si="20"/>
        <v>-500</v>
      </c>
      <c r="H46" s="26">
        <f t="shared" si="20"/>
        <v>-1000</v>
      </c>
      <c r="I46" s="26">
        <f t="shared" si="20"/>
        <v>-500</v>
      </c>
      <c r="J46" s="26">
        <f t="shared" si="20"/>
        <v>-500</v>
      </c>
      <c r="K46" s="26">
        <f t="shared" si="20"/>
        <v>-500</v>
      </c>
      <c r="L46" s="26">
        <f t="shared" si="20"/>
        <v>-500</v>
      </c>
      <c r="M46" s="26">
        <f t="shared" si="20"/>
        <v>-500</v>
      </c>
      <c r="N46" s="26">
        <f>SUM(N47:N53)</f>
        <v>-6500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-500</v>
      </c>
      <c r="C49" s="24">
        <v>-500</v>
      </c>
      <c r="D49" s="24">
        <v>-500</v>
      </c>
      <c r="E49" s="24">
        <v>-500</v>
      </c>
      <c r="F49" s="24">
        <v>-500</v>
      </c>
      <c r="G49" s="24">
        <v>-500</v>
      </c>
      <c r="H49" s="24">
        <v>-1000</v>
      </c>
      <c r="I49" s="24">
        <v>-500</v>
      </c>
      <c r="J49" s="24">
        <v>-500</v>
      </c>
      <c r="K49" s="24">
        <v>-500</v>
      </c>
      <c r="L49" s="24">
        <v>-500</v>
      </c>
      <c r="M49" s="24">
        <v>-500</v>
      </c>
      <c r="N49" s="24">
        <f t="shared" si="17"/>
        <v>-6500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964264.02709684</v>
      </c>
      <c r="C57" s="29">
        <f t="shared" si="21"/>
        <v>659897.5527834999</v>
      </c>
      <c r="D57" s="29">
        <f t="shared" si="21"/>
        <v>647244.309206</v>
      </c>
      <c r="E57" s="29">
        <f t="shared" si="21"/>
        <v>140440.2556064</v>
      </c>
      <c r="F57" s="29">
        <f t="shared" si="21"/>
        <v>633761.92091965</v>
      </c>
      <c r="G57" s="29">
        <f t="shared" si="21"/>
        <v>787205.9258000001</v>
      </c>
      <c r="H57" s="29">
        <f t="shared" si="21"/>
        <v>831286.3049</v>
      </c>
      <c r="I57" s="29">
        <f t="shared" si="21"/>
        <v>754639.2721334</v>
      </c>
      <c r="J57" s="29">
        <f t="shared" si="21"/>
        <v>583979.7367613001</v>
      </c>
      <c r="K57" s="29">
        <f t="shared" si="21"/>
        <v>720203.80326528</v>
      </c>
      <c r="L57" s="29">
        <f t="shared" si="21"/>
        <v>336162.61594752996</v>
      </c>
      <c r="M57" s="29">
        <f t="shared" si="21"/>
        <v>194878.61527552002</v>
      </c>
      <c r="N57" s="29">
        <f>SUM(B57:M57)</f>
        <v>7253964.339695419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964264.03</v>
      </c>
      <c r="C60" s="36">
        <f aca="true" t="shared" si="22" ref="C60:M60">SUM(C61:C74)</f>
        <v>659897.55</v>
      </c>
      <c r="D60" s="36">
        <f t="shared" si="22"/>
        <v>647244.31</v>
      </c>
      <c r="E60" s="36">
        <f t="shared" si="22"/>
        <v>140440.26</v>
      </c>
      <c r="F60" s="36">
        <f t="shared" si="22"/>
        <v>633761.92</v>
      </c>
      <c r="G60" s="36">
        <f t="shared" si="22"/>
        <v>787205.93</v>
      </c>
      <c r="H60" s="36">
        <f t="shared" si="22"/>
        <v>831286.3099999999</v>
      </c>
      <c r="I60" s="36">
        <f t="shared" si="22"/>
        <v>754639.28</v>
      </c>
      <c r="J60" s="36">
        <f t="shared" si="22"/>
        <v>583979.73</v>
      </c>
      <c r="K60" s="36">
        <f t="shared" si="22"/>
        <v>720203.8</v>
      </c>
      <c r="L60" s="36">
        <f t="shared" si="22"/>
        <v>336162.62</v>
      </c>
      <c r="M60" s="36">
        <f t="shared" si="22"/>
        <v>194878.62</v>
      </c>
      <c r="N60" s="29">
        <f>SUM(N61:N74)</f>
        <v>7253964.36</v>
      </c>
    </row>
    <row r="61" spans="1:15" ht="18.75" customHeight="1">
      <c r="A61" s="17" t="s">
        <v>75</v>
      </c>
      <c r="B61" s="36">
        <v>188067.25</v>
      </c>
      <c r="C61" s="36">
        <v>191626.75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379694</v>
      </c>
      <c r="O61"/>
    </row>
    <row r="62" spans="1:15" ht="18.75" customHeight="1">
      <c r="A62" s="17" t="s">
        <v>76</v>
      </c>
      <c r="B62" s="36">
        <v>776196.78</v>
      </c>
      <c r="C62" s="36">
        <v>468270.8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1244467.58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647244.31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647244.31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140440.26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140440.26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633761.92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633761.92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787205.93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787205.93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647103.19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647103.19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184183.12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184183.12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754639.28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754639.28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583979.73</v>
      </c>
      <c r="K70" s="35">
        <v>0</v>
      </c>
      <c r="L70" s="35">
        <v>0</v>
      </c>
      <c r="M70" s="35">
        <v>0</v>
      </c>
      <c r="N70" s="29">
        <f t="shared" si="23"/>
        <v>583979.73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720203.8</v>
      </c>
      <c r="L71" s="35">
        <v>0</v>
      </c>
      <c r="M71" s="62"/>
      <c r="N71" s="26">
        <f t="shared" si="23"/>
        <v>720203.8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336162.62</v>
      </c>
      <c r="M72" s="35">
        <v>0</v>
      </c>
      <c r="N72" s="29">
        <f t="shared" si="23"/>
        <v>336162.62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194878.62</v>
      </c>
      <c r="N73" s="26">
        <f t="shared" si="23"/>
        <v>194878.62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2.2712942914473158</v>
      </c>
      <c r="C78" s="45">
        <v>2.23869234651318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1.9788492547847876</v>
      </c>
      <c r="C79" s="45">
        <v>1.866326280943646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1.8148769374310112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2.5249236306000413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2.1193738524249937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1.680505038189604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1.9770833669057677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1.9331863276929127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1.9199807254146082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2.1625988667926017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2.06759410363058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2.454934626911503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2.4048894872543243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2016-12-09T17:39:34Z</dcterms:modified>
  <cp:category/>
  <cp:version/>
  <cp:contentType/>
  <cp:contentStatus/>
</cp:coreProperties>
</file>