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<sst xmlns="http://schemas.openxmlformats.org/spreadsheetml/2006/main" count="105" uniqueCount="103">
  <si>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</si>
  <si>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</si>
  <si>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</si>
  <si>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</si>
  <si>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</si>
  <si>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</si>
  <si>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</si>
  <si>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</si>
  <si>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</si>
  <si>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</si>
  <si>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</si>
  <si>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</si>
  <si>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</si>
  <si>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</si>
  <si>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</si>
  <si>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</si>
  <si>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</si>
  <si>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</si>
  <si>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</si>
  <si>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</si>
  <si>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</si>
  <si>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</si>
  <si>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</si>
  <si>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</si>
  <si>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</si>
  <si>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</si>
  <si>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</si>
  <si>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</si>
  <si>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</si>
  <si>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</si>
  <si>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</si>
  <si>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</si>
  <si>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</si>
  <si>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</si>
  <si>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</si>
  <si>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</si>
  <si>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</si>
  <si>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</si>
  <si>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</si>
  <si>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</si>
  <si>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</si>
  <si>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</si>
  <si>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</si>
  <si>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</si>
  <si>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</si>
  <si>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</si>
  <si>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</si>
  <si>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</si>
  <si>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</si>
  <si>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</si>
  <si>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</si>
  <si>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</si>
  <si>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</si>
  <si>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</si>
  <si>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</si>
  <si>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</si>
  <si>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</si>
  <si>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</si>
  <si>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</si>
  <si>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</si>
  <si>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</si>
  <si>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</si>
  <si>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</si>
  <si>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</si>
  <si>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</si>
  <si>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</si>
  <si>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</si>
  <si>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</si>
  <si>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</si>
  <si>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</si>
  <si>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</si>
  <si>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</si>
  <si>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</si>
  <si>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</si>
  <si>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</si>
  <si>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</si>
  <si>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</si>
  <si>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</si>
  <si>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</si>
  <si>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</si>
  <si>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</si>
  <si>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</si>
  <si>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</si>
  <si>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</si>
  <si>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</si>
  <si>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</si>
  <si>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</si>
  <si>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</si>
  <si>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</si>
  <si>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</si>
  <si>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</si>
  <si>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</si>
  <si>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</si>
  <si>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</si>
  <si>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</si>
  <si>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</si>
  <si>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</si>
  <si>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</si>
  <si>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</si>
  <si>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</si>
  <si>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</si>
  <si>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</si>
  <si>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26/11/16 - VENCIMENTO 09/12/16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</si>
</sst>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386696</v>
      </c>
      <c r="C7" s="10">
        <f>C8+C20+C24</f>
        <v>266705</v>
      </c>
      <c r="D7" s="10">
        <f>D8+D20+D24</f>
        <v>317339</v>
      </c>
      <c r="E7" s="10">
        <f>E8+E20+E24</f>
        <v>52985</v>
      </c>
      <c r="F7" s="10">
        <f aca="true" t="shared" si="0" ref="F7:M7">F8+F20+F24</f>
        <v>251762</v>
      </c>
      <c r="G7" s="10">
        <f t="shared" si="0"/>
        <v>391479</v>
      </c>
      <c r="H7" s="10">
        <f t="shared" si="0"/>
        <v>356939</v>
      </c>
      <c r="I7" s="10">
        <f t="shared" si="0"/>
        <v>326594</v>
      </c>
      <c r="J7" s="10">
        <f t="shared" si="0"/>
        <v>236821</v>
      </c>
      <c r="K7" s="10">
        <f t="shared" si="0"/>
        <v>311581</v>
      </c>
      <c r="L7" s="10">
        <f t="shared" si="0"/>
        <v>102557</v>
      </c>
      <c r="M7" s="10">
        <f t="shared" si="0"/>
        <v>58232</v>
      </c>
      <c r="N7" s="10">
        <f>+N8+N20+N24</f>
        <v>3059690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171602</v>
      </c>
      <c r="C8" s="12">
        <f>+C9+C12+C16</f>
        <v>128263</v>
      </c>
      <c r="D8" s="12">
        <f>+D9+D12+D16</f>
        <v>161131</v>
      </c>
      <c r="E8" s="12">
        <f>+E9+E12+E16</f>
        <v>24585</v>
      </c>
      <c r="F8" s="12">
        <f aca="true" t="shared" si="1" ref="F8:M8">+F9+F12+F16</f>
        <v>117149</v>
      </c>
      <c r="G8" s="12">
        <f t="shared" si="1"/>
        <v>187185</v>
      </c>
      <c r="H8" s="12">
        <f t="shared" si="1"/>
        <v>170970</v>
      </c>
      <c r="I8" s="12">
        <f t="shared" si="1"/>
        <v>158126</v>
      </c>
      <c r="J8" s="12">
        <f t="shared" si="1"/>
        <v>117447</v>
      </c>
      <c r="K8" s="12">
        <f t="shared" si="1"/>
        <v>149819</v>
      </c>
      <c r="L8" s="12">
        <f t="shared" si="1"/>
        <v>54450</v>
      </c>
      <c r="M8" s="12">
        <f t="shared" si="1"/>
        <v>33065</v>
      </c>
      <c r="N8" s="12">
        <f>SUM(B8:M8)</f>
        <v>1473792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19366</v>
      </c>
      <c r="C9" s="14">
        <v>19683</v>
      </c>
      <c r="D9" s="14">
        <v>16532</v>
      </c>
      <c r="E9" s="14">
        <v>1708</v>
      </c>
      <c r="F9" s="14">
        <v>12466</v>
      </c>
      <c r="G9" s="14">
        <v>23283</v>
      </c>
      <c r="H9" s="14">
        <v>26426</v>
      </c>
      <c r="I9" s="14">
        <v>13237</v>
      </c>
      <c r="J9" s="14">
        <v>16655</v>
      </c>
      <c r="K9" s="14">
        <v>14825</v>
      </c>
      <c r="L9" s="14">
        <v>7553</v>
      </c>
      <c r="M9" s="14">
        <v>4663</v>
      </c>
      <c r="N9" s="12">
        <f aca="true" t="shared" si="2" ref="N9:N19">SUM(B9:M9)</f>
        <v>176397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19366</v>
      </c>
      <c r="C10" s="14">
        <f>+C9-C11</f>
        <v>19683</v>
      </c>
      <c r="D10" s="14">
        <f>+D9-D11</f>
        <v>16532</v>
      </c>
      <c r="E10" s="14">
        <f>+E9-E11</f>
        <v>1708</v>
      </c>
      <c r="F10" s="14">
        <f aca="true" t="shared" si="3" ref="F10:M10">+F9-F11</f>
        <v>12466</v>
      </c>
      <c r="G10" s="14">
        <f t="shared" si="3"/>
        <v>23283</v>
      </c>
      <c r="H10" s="14">
        <f t="shared" si="3"/>
        <v>26426</v>
      </c>
      <c r="I10" s="14">
        <f t="shared" si="3"/>
        <v>13237</v>
      </c>
      <c r="J10" s="14">
        <f t="shared" si="3"/>
        <v>16655</v>
      </c>
      <c r="K10" s="14">
        <f t="shared" si="3"/>
        <v>14825</v>
      </c>
      <c r="L10" s="14">
        <f t="shared" si="3"/>
        <v>7553</v>
      </c>
      <c r="M10" s="14">
        <f t="shared" si="3"/>
        <v>4663</v>
      </c>
      <c r="N10" s="12">
        <f t="shared" si="2"/>
        <v>176397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123587</v>
      </c>
      <c r="C12" s="14">
        <f>C13+C14+C15</f>
        <v>89721</v>
      </c>
      <c r="D12" s="14">
        <f>D13+D14+D15</f>
        <v>121101</v>
      </c>
      <c r="E12" s="14">
        <f>E13+E14+E15</f>
        <v>19323</v>
      </c>
      <c r="F12" s="14">
        <f aca="true" t="shared" si="4" ref="F12:M12">F13+F14+F15</f>
        <v>86483</v>
      </c>
      <c r="G12" s="14">
        <f t="shared" si="4"/>
        <v>134455</v>
      </c>
      <c r="H12" s="14">
        <f t="shared" si="4"/>
        <v>118840</v>
      </c>
      <c r="I12" s="14">
        <f t="shared" si="4"/>
        <v>118127</v>
      </c>
      <c r="J12" s="14">
        <f t="shared" si="4"/>
        <v>81467</v>
      </c>
      <c r="K12" s="14">
        <f t="shared" si="4"/>
        <v>107034</v>
      </c>
      <c r="L12" s="14">
        <f t="shared" si="4"/>
        <v>39143</v>
      </c>
      <c r="M12" s="14">
        <f t="shared" si="4"/>
        <v>24294</v>
      </c>
      <c r="N12" s="12">
        <f t="shared" si="2"/>
        <v>1063575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65071</v>
      </c>
      <c r="C13" s="14">
        <v>49498</v>
      </c>
      <c r="D13" s="14">
        <v>63510</v>
      </c>
      <c r="E13" s="14">
        <v>10261</v>
      </c>
      <c r="F13" s="14">
        <v>45561</v>
      </c>
      <c r="G13" s="14">
        <v>71589</v>
      </c>
      <c r="H13" s="14">
        <v>65639</v>
      </c>
      <c r="I13" s="14">
        <v>63716</v>
      </c>
      <c r="J13" s="14">
        <v>42004</v>
      </c>
      <c r="K13" s="14">
        <v>53881</v>
      </c>
      <c r="L13" s="14">
        <v>19440</v>
      </c>
      <c r="M13" s="14">
        <v>11785</v>
      </c>
      <c r="N13" s="12">
        <f t="shared" si="2"/>
        <v>561955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55982</v>
      </c>
      <c r="C14" s="14">
        <v>37576</v>
      </c>
      <c r="D14" s="14">
        <v>55647</v>
      </c>
      <c r="E14" s="14">
        <v>8563</v>
      </c>
      <c r="F14" s="14">
        <v>38853</v>
      </c>
      <c r="G14" s="14">
        <v>58423</v>
      </c>
      <c r="H14" s="14">
        <v>50403</v>
      </c>
      <c r="I14" s="14">
        <v>52639</v>
      </c>
      <c r="J14" s="14">
        <v>37591</v>
      </c>
      <c r="K14" s="14">
        <v>51299</v>
      </c>
      <c r="L14" s="14">
        <v>18874</v>
      </c>
      <c r="M14" s="14">
        <v>12090</v>
      </c>
      <c r="N14" s="12">
        <f t="shared" si="2"/>
        <v>477940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2534</v>
      </c>
      <c r="C15" s="14">
        <v>2647</v>
      </c>
      <c r="D15" s="14">
        <v>1944</v>
      </c>
      <c r="E15" s="14">
        <v>499</v>
      </c>
      <c r="F15" s="14">
        <v>2069</v>
      </c>
      <c r="G15" s="14">
        <v>4443</v>
      </c>
      <c r="H15" s="14">
        <v>2798</v>
      </c>
      <c r="I15" s="14">
        <v>1772</v>
      </c>
      <c r="J15" s="14">
        <v>1872</v>
      </c>
      <c r="K15" s="14">
        <v>1854</v>
      </c>
      <c r="L15" s="14">
        <v>829</v>
      </c>
      <c r="M15" s="14">
        <v>419</v>
      </c>
      <c r="N15" s="12">
        <f t="shared" si="2"/>
        <v>23680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28649</v>
      </c>
      <c r="C16" s="14">
        <f>C17+C18+C19</f>
        <v>18859</v>
      </c>
      <c r="D16" s="14">
        <f>D17+D18+D19</f>
        <v>23498</v>
      </c>
      <c r="E16" s="14">
        <f>E17+E18+E19</f>
        <v>3554</v>
      </c>
      <c r="F16" s="14">
        <f aca="true" t="shared" si="5" ref="F16:M16">F17+F18+F19</f>
        <v>18200</v>
      </c>
      <c r="G16" s="14">
        <f t="shared" si="5"/>
        <v>29447</v>
      </c>
      <c r="H16" s="14">
        <f t="shared" si="5"/>
        <v>25704</v>
      </c>
      <c r="I16" s="14">
        <f t="shared" si="5"/>
        <v>26762</v>
      </c>
      <c r="J16" s="14">
        <f t="shared" si="5"/>
        <v>19325</v>
      </c>
      <c r="K16" s="14">
        <f t="shared" si="5"/>
        <v>27960</v>
      </c>
      <c r="L16" s="14">
        <f t="shared" si="5"/>
        <v>7754</v>
      </c>
      <c r="M16" s="14">
        <f t="shared" si="5"/>
        <v>4108</v>
      </c>
      <c r="N16" s="12">
        <f t="shared" si="2"/>
        <v>233820</v>
      </c>
    </row>
    <row r="17" spans="1:25" ht="18.75" customHeight="1">
      <c r="A17" s="15" t="s">
        <v>16</v>
      </c>
      <c r="B17" s="14">
        <v>15092</v>
      </c>
      <c r="C17" s="14">
        <v>10454</v>
      </c>
      <c r="D17" s="14">
        <v>10747</v>
      </c>
      <c r="E17" s="14">
        <v>1813</v>
      </c>
      <c r="F17" s="14">
        <v>9299</v>
      </c>
      <c r="G17" s="14">
        <v>15534</v>
      </c>
      <c r="H17" s="14">
        <v>13602</v>
      </c>
      <c r="I17" s="14">
        <v>14264</v>
      </c>
      <c r="J17" s="14">
        <v>9871</v>
      </c>
      <c r="K17" s="14">
        <v>14459</v>
      </c>
      <c r="L17" s="14">
        <v>3841</v>
      </c>
      <c r="M17" s="14">
        <v>1980</v>
      </c>
      <c r="N17" s="12">
        <f t="shared" si="2"/>
        <v>120956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12804</v>
      </c>
      <c r="C18" s="14">
        <v>7733</v>
      </c>
      <c r="D18" s="14">
        <v>12208</v>
      </c>
      <c r="E18" s="14">
        <v>1652</v>
      </c>
      <c r="F18" s="14">
        <v>8284</v>
      </c>
      <c r="G18" s="14">
        <v>12772</v>
      </c>
      <c r="H18" s="14">
        <v>11312</v>
      </c>
      <c r="I18" s="14">
        <v>12087</v>
      </c>
      <c r="J18" s="14">
        <v>9041</v>
      </c>
      <c r="K18" s="14">
        <v>13049</v>
      </c>
      <c r="L18" s="14">
        <v>3767</v>
      </c>
      <c r="M18" s="14">
        <v>2040</v>
      </c>
      <c r="N18" s="12">
        <f t="shared" si="2"/>
        <v>106749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753</v>
      </c>
      <c r="C19" s="14">
        <v>672</v>
      </c>
      <c r="D19" s="14">
        <v>543</v>
      </c>
      <c r="E19" s="14">
        <v>89</v>
      </c>
      <c r="F19" s="14">
        <v>617</v>
      </c>
      <c r="G19" s="14">
        <v>1141</v>
      </c>
      <c r="H19" s="14">
        <v>790</v>
      </c>
      <c r="I19" s="14">
        <v>411</v>
      </c>
      <c r="J19" s="14">
        <v>413</v>
      </c>
      <c r="K19" s="14">
        <v>452</v>
      </c>
      <c r="L19" s="14">
        <v>146</v>
      </c>
      <c r="M19" s="14">
        <v>88</v>
      </c>
      <c r="N19" s="12">
        <f t="shared" si="2"/>
        <v>6115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86150</v>
      </c>
      <c r="C20" s="18">
        <f>C21+C22+C23</f>
        <v>51822</v>
      </c>
      <c r="D20" s="18">
        <f>D21+D22+D23</f>
        <v>58776</v>
      </c>
      <c r="E20" s="18">
        <f>E21+E22+E23</f>
        <v>9819</v>
      </c>
      <c r="F20" s="18">
        <f aca="true" t="shared" si="6" ref="F20:M20">F21+F22+F23</f>
        <v>47608</v>
      </c>
      <c r="G20" s="18">
        <f t="shared" si="6"/>
        <v>72448</v>
      </c>
      <c r="H20" s="18">
        <f t="shared" si="6"/>
        <v>74479</v>
      </c>
      <c r="I20" s="18">
        <f t="shared" si="6"/>
        <v>74052</v>
      </c>
      <c r="J20" s="18">
        <f t="shared" si="6"/>
        <v>46895</v>
      </c>
      <c r="K20" s="18">
        <f t="shared" si="6"/>
        <v>77371</v>
      </c>
      <c r="L20" s="18">
        <f t="shared" si="6"/>
        <v>24231</v>
      </c>
      <c r="M20" s="18">
        <f t="shared" si="6"/>
        <v>12936</v>
      </c>
      <c r="N20" s="12">
        <f aca="true" t="shared" si="7" ref="N20:N26">SUM(B20:M20)</f>
        <v>636587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48873</v>
      </c>
      <c r="C21" s="14">
        <v>32375</v>
      </c>
      <c r="D21" s="14">
        <v>34471</v>
      </c>
      <c r="E21" s="14">
        <v>5840</v>
      </c>
      <c r="F21" s="14">
        <v>27882</v>
      </c>
      <c r="G21" s="14">
        <v>43577</v>
      </c>
      <c r="H21" s="14">
        <v>45584</v>
      </c>
      <c r="I21" s="14">
        <v>43641</v>
      </c>
      <c r="J21" s="14">
        <v>27018</v>
      </c>
      <c r="K21" s="14">
        <v>41787</v>
      </c>
      <c r="L21" s="14">
        <v>13170</v>
      </c>
      <c r="M21" s="14">
        <v>6968</v>
      </c>
      <c r="N21" s="12">
        <f t="shared" si="7"/>
        <v>371186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36017</v>
      </c>
      <c r="C22" s="14">
        <v>18407</v>
      </c>
      <c r="D22" s="14">
        <v>23594</v>
      </c>
      <c r="E22" s="14">
        <v>3820</v>
      </c>
      <c r="F22" s="14">
        <v>18918</v>
      </c>
      <c r="G22" s="14">
        <v>27279</v>
      </c>
      <c r="H22" s="14">
        <v>27752</v>
      </c>
      <c r="I22" s="14">
        <v>29559</v>
      </c>
      <c r="J22" s="14">
        <v>19095</v>
      </c>
      <c r="K22" s="14">
        <v>34561</v>
      </c>
      <c r="L22" s="14">
        <v>10694</v>
      </c>
      <c r="M22" s="14">
        <v>5752</v>
      </c>
      <c r="N22" s="12">
        <f t="shared" si="7"/>
        <v>255448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1260</v>
      </c>
      <c r="C23" s="14">
        <v>1040</v>
      </c>
      <c r="D23" s="14">
        <v>711</v>
      </c>
      <c r="E23" s="14">
        <v>159</v>
      </c>
      <c r="F23" s="14">
        <v>808</v>
      </c>
      <c r="G23" s="14">
        <v>1592</v>
      </c>
      <c r="H23" s="14">
        <v>1143</v>
      </c>
      <c r="I23" s="14">
        <v>852</v>
      </c>
      <c r="J23" s="14">
        <v>782</v>
      </c>
      <c r="K23" s="14">
        <v>1023</v>
      </c>
      <c r="L23" s="14">
        <v>367</v>
      </c>
      <c r="M23" s="14">
        <v>216</v>
      </c>
      <c r="N23" s="12">
        <f t="shared" si="7"/>
        <v>9953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128944</v>
      </c>
      <c r="C24" s="14">
        <f>C25+C26</f>
        <v>86620</v>
      </c>
      <c r="D24" s="14">
        <f>D25+D26</f>
        <v>97432</v>
      </c>
      <c r="E24" s="14">
        <f>E25+E26</f>
        <v>18581</v>
      </c>
      <c r="F24" s="14">
        <f aca="true" t="shared" si="8" ref="F24:M24">F25+F26</f>
        <v>87005</v>
      </c>
      <c r="G24" s="14">
        <f t="shared" si="8"/>
        <v>131846</v>
      </c>
      <c r="H24" s="14">
        <f t="shared" si="8"/>
        <v>111490</v>
      </c>
      <c r="I24" s="14">
        <f t="shared" si="8"/>
        <v>94416</v>
      </c>
      <c r="J24" s="14">
        <f t="shared" si="8"/>
        <v>72479</v>
      </c>
      <c r="K24" s="14">
        <f t="shared" si="8"/>
        <v>84391</v>
      </c>
      <c r="L24" s="14">
        <f t="shared" si="8"/>
        <v>23876</v>
      </c>
      <c r="M24" s="14">
        <f t="shared" si="8"/>
        <v>12231</v>
      </c>
      <c r="N24" s="12">
        <f t="shared" si="7"/>
        <v>949311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55920</v>
      </c>
      <c r="C25" s="14">
        <v>42483</v>
      </c>
      <c r="D25" s="14">
        <v>47619</v>
      </c>
      <c r="E25" s="14">
        <v>9742</v>
      </c>
      <c r="F25" s="14">
        <v>43069</v>
      </c>
      <c r="G25" s="14">
        <v>66578</v>
      </c>
      <c r="H25" s="14">
        <v>58438</v>
      </c>
      <c r="I25" s="14">
        <v>41864</v>
      </c>
      <c r="J25" s="14">
        <v>35560</v>
      </c>
      <c r="K25" s="14">
        <v>37142</v>
      </c>
      <c r="L25" s="14">
        <v>11158</v>
      </c>
      <c r="M25" s="14">
        <v>5175</v>
      </c>
      <c r="N25" s="12">
        <f t="shared" si="7"/>
        <v>454748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73024</v>
      </c>
      <c r="C26" s="14">
        <v>44137</v>
      </c>
      <c r="D26" s="14">
        <v>49813</v>
      </c>
      <c r="E26" s="14">
        <v>8839</v>
      </c>
      <c r="F26" s="14">
        <v>43936</v>
      </c>
      <c r="G26" s="14">
        <v>65268</v>
      </c>
      <c r="H26" s="14">
        <v>53052</v>
      </c>
      <c r="I26" s="14">
        <v>52552</v>
      </c>
      <c r="J26" s="14">
        <v>36919</v>
      </c>
      <c r="K26" s="14">
        <v>47249</v>
      </c>
      <c r="L26" s="14">
        <v>12718</v>
      </c>
      <c r="M26" s="14">
        <v>7056</v>
      </c>
      <c r="N26" s="12">
        <f t="shared" si="7"/>
        <v>494563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785545.1993601599</v>
      </c>
      <c r="C36" s="61">
        <f aca="true" t="shared" si="11" ref="C36:M36">C37+C38+C39+C40</f>
        <v>523675.57700249995</v>
      </c>
      <c r="D36" s="61">
        <f t="shared" si="11"/>
        <v>586432.5816169499</v>
      </c>
      <c r="E36" s="61">
        <f t="shared" si="11"/>
        <v>133840.94792399998</v>
      </c>
      <c r="F36" s="61">
        <f t="shared" si="11"/>
        <v>534044.3877921001</v>
      </c>
      <c r="G36" s="61">
        <f t="shared" si="11"/>
        <v>658546.0766</v>
      </c>
      <c r="H36" s="61">
        <f t="shared" si="11"/>
        <v>702819.2451</v>
      </c>
      <c r="I36" s="61">
        <f t="shared" si="11"/>
        <v>627618.7104091999</v>
      </c>
      <c r="J36" s="61">
        <f t="shared" si="11"/>
        <v>512594.38846030005</v>
      </c>
      <c r="K36" s="61">
        <f t="shared" si="11"/>
        <v>644661.55287056</v>
      </c>
      <c r="L36" s="61">
        <f t="shared" si="11"/>
        <v>252180.08386651</v>
      </c>
      <c r="M36" s="61">
        <f t="shared" si="11"/>
        <v>140299.89550592002</v>
      </c>
      <c r="N36" s="61">
        <f>N37+N38+N39+N40</f>
        <v>6102258.6465082</v>
      </c>
    </row>
    <row r="37" spans="1:14" ht="18.75" customHeight="1">
      <c r="A37" s="58" t="s">
        <v>55</v>
      </c>
      <c r="B37" s="55">
        <f aca="true" t="shared" si="12" ref="B37:M37">B29*B7</f>
        <v>784683.5231999999</v>
      </c>
      <c r="C37" s="55">
        <f t="shared" si="12"/>
        <v>522848.48199999996</v>
      </c>
      <c r="D37" s="55">
        <f t="shared" si="12"/>
        <v>575906.8171999999</v>
      </c>
      <c r="E37" s="55">
        <f t="shared" si="12"/>
        <v>133527.4985</v>
      </c>
      <c r="F37" s="55">
        <f t="shared" si="12"/>
        <v>533483.6780000001</v>
      </c>
      <c r="G37" s="55">
        <f t="shared" si="12"/>
        <v>657880.4595</v>
      </c>
      <c r="H37" s="55">
        <f t="shared" si="12"/>
        <v>701920.5434999999</v>
      </c>
      <c r="I37" s="55">
        <f t="shared" si="12"/>
        <v>626929.8424</v>
      </c>
      <c r="J37" s="55">
        <f t="shared" si="12"/>
        <v>511983.31990000006</v>
      </c>
      <c r="K37" s="55">
        <f t="shared" si="12"/>
        <v>644006.7689</v>
      </c>
      <c r="L37" s="55">
        <f t="shared" si="12"/>
        <v>251664.6223</v>
      </c>
      <c r="M37" s="55">
        <f t="shared" si="12"/>
        <v>140007.1976</v>
      </c>
      <c r="N37" s="57">
        <f>SUM(B37:M37)</f>
        <v>6084842.753</v>
      </c>
    </row>
    <row r="38" spans="1:14" ht="18.75" customHeight="1">
      <c r="A38" s="58" t="s">
        <v>56</v>
      </c>
      <c r="B38" s="55">
        <f aca="true" t="shared" si="13" ref="B38:M38">B30*B7</f>
        <v>-2395.40383984</v>
      </c>
      <c r="C38" s="55">
        <f t="shared" si="13"/>
        <v>-1565.4249975</v>
      </c>
      <c r="D38" s="55">
        <f t="shared" si="13"/>
        <v>-1761.2155830499999</v>
      </c>
      <c r="E38" s="55">
        <f t="shared" si="13"/>
        <v>-332.830576</v>
      </c>
      <c r="F38" s="55">
        <f t="shared" si="13"/>
        <v>-1600.6902079000001</v>
      </c>
      <c r="G38" s="55">
        <f t="shared" si="13"/>
        <v>-1996.5429000000001</v>
      </c>
      <c r="H38" s="55">
        <f t="shared" si="13"/>
        <v>-1998.8584</v>
      </c>
      <c r="I38" s="55">
        <f t="shared" si="13"/>
        <v>-1857.7319908</v>
      </c>
      <c r="J38" s="55">
        <f t="shared" si="13"/>
        <v>-1507.5314397</v>
      </c>
      <c r="K38" s="55">
        <f t="shared" si="13"/>
        <v>-1947.4560294399998</v>
      </c>
      <c r="L38" s="55">
        <f t="shared" si="13"/>
        <v>-755.69843349</v>
      </c>
      <c r="M38" s="55">
        <f t="shared" si="13"/>
        <v>-426.34209408000004</v>
      </c>
      <c r="N38" s="25">
        <f>SUM(B38:M38)</f>
        <v>-18145.7264918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-74090.8</v>
      </c>
      <c r="C42" s="25">
        <f aca="true" t="shared" si="15" ref="C42:M42">+C43+C46+C54+C55</f>
        <v>-75295.4</v>
      </c>
      <c r="D42" s="25">
        <f t="shared" si="15"/>
        <v>-63321.6</v>
      </c>
      <c r="E42" s="25">
        <f t="shared" si="15"/>
        <v>-6990.4</v>
      </c>
      <c r="F42" s="25">
        <f t="shared" si="15"/>
        <v>-47870.8</v>
      </c>
      <c r="G42" s="25">
        <f t="shared" si="15"/>
        <v>-88975.4</v>
      </c>
      <c r="H42" s="25">
        <f t="shared" si="15"/>
        <v>-101418.8</v>
      </c>
      <c r="I42" s="25">
        <f t="shared" si="15"/>
        <v>-50800.6</v>
      </c>
      <c r="J42" s="25">
        <f t="shared" si="15"/>
        <v>-63789</v>
      </c>
      <c r="K42" s="25">
        <f t="shared" si="15"/>
        <v>-56835</v>
      </c>
      <c r="L42" s="25">
        <f t="shared" si="15"/>
        <v>-29201.4</v>
      </c>
      <c r="M42" s="25">
        <f t="shared" si="15"/>
        <v>-18219.4</v>
      </c>
      <c r="N42" s="25">
        <f>+N43+N46+N54+N55</f>
        <v>-676808.6000000001</v>
      </c>
    </row>
    <row r="43" spans="1:14" ht="18.75" customHeight="1">
      <c r="A43" s="17" t="s">
        <v>60</v>
      </c>
      <c r="B43" s="26">
        <f>B44+B45</f>
        <v>-73590.8</v>
      </c>
      <c r="C43" s="26">
        <f>C44+C45</f>
        <v>-74795.4</v>
      </c>
      <c r="D43" s="26">
        <f>D44+D45</f>
        <v>-62821.6</v>
      </c>
      <c r="E43" s="26">
        <f>E44+E45</f>
        <v>-6490.4</v>
      </c>
      <c r="F43" s="26">
        <f aca="true" t="shared" si="16" ref="F43:M43">F44+F45</f>
        <v>-47370.8</v>
      </c>
      <c r="G43" s="26">
        <f t="shared" si="16"/>
        <v>-88475.4</v>
      </c>
      <c r="H43" s="26">
        <f t="shared" si="16"/>
        <v>-100418.8</v>
      </c>
      <c r="I43" s="26">
        <f t="shared" si="16"/>
        <v>-50300.6</v>
      </c>
      <c r="J43" s="26">
        <f t="shared" si="16"/>
        <v>-63289</v>
      </c>
      <c r="K43" s="26">
        <f t="shared" si="16"/>
        <v>-56335</v>
      </c>
      <c r="L43" s="26">
        <f t="shared" si="16"/>
        <v>-28701.4</v>
      </c>
      <c r="M43" s="26">
        <f t="shared" si="16"/>
        <v>-17719.4</v>
      </c>
      <c r="N43" s="25">
        <f aca="true" t="shared" si="17" ref="N43:N55">SUM(B43:M43)</f>
        <v>-670308.6000000001</v>
      </c>
    </row>
    <row r="44" spans="1:25" ht="18.75" customHeight="1">
      <c r="A44" s="13" t="s">
        <v>61</v>
      </c>
      <c r="B44" s="20">
        <f>ROUND(-B9*$D$3,2)</f>
        <v>-73590.8</v>
      </c>
      <c r="C44" s="20">
        <f>ROUND(-C9*$D$3,2)</f>
        <v>-74795.4</v>
      </c>
      <c r="D44" s="20">
        <f>ROUND(-D9*$D$3,2)</f>
        <v>-62821.6</v>
      </c>
      <c r="E44" s="20">
        <f>ROUND(-E9*$D$3,2)</f>
        <v>-6490.4</v>
      </c>
      <c r="F44" s="20">
        <f aca="true" t="shared" si="18" ref="F44:M44">ROUND(-F9*$D$3,2)</f>
        <v>-47370.8</v>
      </c>
      <c r="G44" s="20">
        <f t="shared" si="18"/>
        <v>-88475.4</v>
      </c>
      <c r="H44" s="20">
        <f t="shared" si="18"/>
        <v>-100418.8</v>
      </c>
      <c r="I44" s="20">
        <f t="shared" si="18"/>
        <v>-50300.6</v>
      </c>
      <c r="J44" s="20">
        <f t="shared" si="18"/>
        <v>-63289</v>
      </c>
      <c r="K44" s="20">
        <f t="shared" si="18"/>
        <v>-56335</v>
      </c>
      <c r="L44" s="20">
        <f t="shared" si="18"/>
        <v>-28701.4</v>
      </c>
      <c r="M44" s="20">
        <f t="shared" si="18"/>
        <v>-17719.4</v>
      </c>
      <c r="N44" s="47">
        <f t="shared" si="17"/>
        <v>-670308.6000000001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711454.3993601599</v>
      </c>
      <c r="C57" s="29">
        <f t="shared" si="21"/>
        <v>448380.1770024999</v>
      </c>
      <c r="D57" s="29">
        <f t="shared" si="21"/>
        <v>523110.9816169499</v>
      </c>
      <c r="E57" s="29">
        <f t="shared" si="21"/>
        <v>126850.54792399998</v>
      </c>
      <c r="F57" s="29">
        <f t="shared" si="21"/>
        <v>486173.5877921001</v>
      </c>
      <c r="G57" s="29">
        <f t="shared" si="21"/>
        <v>569570.6766</v>
      </c>
      <c r="H57" s="29">
        <f t="shared" si="21"/>
        <v>601400.4450999999</v>
      </c>
      <c r="I57" s="29">
        <f t="shared" si="21"/>
        <v>576818.1104092</v>
      </c>
      <c r="J57" s="29">
        <f t="shared" si="21"/>
        <v>448805.38846030005</v>
      </c>
      <c r="K57" s="29">
        <f t="shared" si="21"/>
        <v>587826.55287056</v>
      </c>
      <c r="L57" s="29">
        <f t="shared" si="21"/>
        <v>222978.68386651</v>
      </c>
      <c r="M57" s="29">
        <f t="shared" si="21"/>
        <v>122080.49550592003</v>
      </c>
      <c r="N57" s="29">
        <f>SUM(B57:M57)</f>
        <v>5425450.046508199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711454.4</v>
      </c>
      <c r="C60" s="36">
        <f aca="true" t="shared" si="22" ref="C60:M60">SUM(C61:C74)</f>
        <v>448380.18</v>
      </c>
      <c r="D60" s="36">
        <f t="shared" si="22"/>
        <v>523110.98</v>
      </c>
      <c r="E60" s="36">
        <f t="shared" si="22"/>
        <v>126850.55</v>
      </c>
      <c r="F60" s="36">
        <f t="shared" si="22"/>
        <v>486173.59</v>
      </c>
      <c r="G60" s="36">
        <f t="shared" si="22"/>
        <v>569570.68</v>
      </c>
      <c r="H60" s="36">
        <f t="shared" si="22"/>
        <v>601400.44</v>
      </c>
      <c r="I60" s="36">
        <f t="shared" si="22"/>
        <v>576818.11</v>
      </c>
      <c r="J60" s="36">
        <f t="shared" si="22"/>
        <v>448805.39</v>
      </c>
      <c r="K60" s="36">
        <f t="shared" si="22"/>
        <v>587826.55</v>
      </c>
      <c r="L60" s="36">
        <f t="shared" si="22"/>
        <v>222978.68</v>
      </c>
      <c r="M60" s="36">
        <f t="shared" si="22"/>
        <v>122080.5</v>
      </c>
      <c r="N60" s="29">
        <f>SUM(N61:N74)</f>
        <v>5425450.05</v>
      </c>
    </row>
    <row r="61" spans="1:15" ht="18.75" customHeight="1">
      <c r="A61" s="17" t="s">
        <v>75</v>
      </c>
      <c r="B61" s="36">
        <v>130683.14</v>
      </c>
      <c r="C61" s="36">
        <v>128092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258775.14</v>
      </c>
      <c r="O61"/>
    </row>
    <row r="62" spans="1:15" ht="18.75" customHeight="1">
      <c r="A62" s="17" t="s">
        <v>76</v>
      </c>
      <c r="B62" s="36">
        <v>580771.26</v>
      </c>
      <c r="C62" s="36">
        <v>320288.18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901059.44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523110.98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523110.98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126850.55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126850.55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486173.59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486173.59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569570.68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569570.68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463952.33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463952.33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137448.11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137448.11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576818.11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576818.11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448805.39</v>
      </c>
      <c r="K70" s="35">
        <v>0</v>
      </c>
      <c r="L70" s="35">
        <v>0</v>
      </c>
      <c r="M70" s="35">
        <v>0</v>
      </c>
      <c r="N70" s="29">
        <f t="shared" si="23"/>
        <v>448805.39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587826.55</v>
      </c>
      <c r="L71" s="35">
        <v>0</v>
      </c>
      <c r="M71" s="62"/>
      <c r="N71" s="26">
        <f t="shared" si="23"/>
        <v>587826.55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222978.68</v>
      </c>
      <c r="M72" s="35">
        <v>0</v>
      </c>
      <c r="N72" s="29">
        <f t="shared" si="23"/>
        <v>222978.68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122080.5</v>
      </c>
      <c r="N73" s="26">
        <f t="shared" si="23"/>
        <v>122080.5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2.2949999743145186</v>
      </c>
      <c r="C78" s="45">
        <v>2.2442332589617733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1.9808173290095068</v>
      </c>
      <c r="C79" s="45">
        <v>1.8688847223962903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1.816061062828552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2.526015814362555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2.121227142269684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1.6822002625939068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1.9797182295902407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1.934886414536235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1.9217092488202476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2.1644802971877497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2.069001488763949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2.4589260983307817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2.409326409979393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2016-12-08T13:58:43Z</dcterms:modified>
  <cp:category/>
  <cp:version/>
  <cp:contentType/>
  <cp:contentStatus/>
</cp:coreProperties>
</file>