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<sst xmlns="http://schemas.openxmlformats.org/spreadsheetml/2006/main" count="105" uniqueCount="103">
  <si>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</si>
  <si>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</si>
  <si>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</si>
  <si>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</si>
  <si>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</si>
  <si>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</si>
  <si>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</si>
  <si>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</si>
  <si>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</si>
  <si>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</si>
  <si>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</si>
  <si>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</si>
  <si>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</si>
  <si>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</si>
  <si>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</si>
  <si>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</si>
  <si>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</si>
  <si>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</si>
  <si>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</si>
  <si>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</si>
  <si>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</si>
  <si>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</si>
  <si>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</si>
  <si>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</si>
  <si>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</si>
  <si>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</si>
  <si>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</si>
  <si>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</si>
  <si>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</si>
  <si>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</si>
  <si>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</si>
  <si>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</si>
  <si>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</si>
  <si>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</si>
  <si>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</si>
  <si>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</si>
  <si>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</si>
  <si>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</si>
  <si>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</si>
  <si>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</si>
  <si>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</si>
  <si>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</si>
  <si>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</si>
  <si>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</si>
  <si>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</si>
  <si>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</si>
  <si>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</si>
  <si>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</si>
  <si>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</si>
  <si>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</si>
  <si>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</si>
  <si>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</si>
  <si>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</si>
  <si>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</si>
  <si>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</si>
  <si>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</si>
  <si>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</si>
  <si>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</si>
  <si>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</si>
  <si>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</si>
  <si>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</si>
  <si>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</si>
  <si>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</si>
  <si>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</si>
  <si>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</si>
  <si>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</si>
  <si>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</si>
  <si>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</si>
  <si>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</si>
  <si>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</si>
  <si>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</si>
  <si>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</si>
  <si>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</si>
  <si>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</si>
  <si>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</si>
  <si>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</si>
  <si>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</si>
  <si>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</si>
  <si>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</si>
  <si>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</si>
  <si>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</si>
  <si>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</si>
  <si>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</si>
  <si>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</si>
  <si>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</si>
  <si>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</si>
  <si>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</si>
  <si>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</si>
  <si>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</si>
  <si>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</si>
  <si>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</si>
  <si>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</si>
  <si>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</si>
  <si>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</si>
  <si>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</si>
  <si>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</si>
  <si>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</si>
  <si>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</si>
  <si>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</si>
  <si>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</si>
  <si>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</si>
  <si>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</si>
  <si>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25/11/16 - VENCIMENTO 09/12/16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</si>
</sst>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543174</v>
      </c>
      <c r="C7" s="10">
        <f>C8+C20+C24</f>
        <v>405417</v>
      </c>
      <c r="D7" s="10">
        <f>D8+D20+D24</f>
        <v>411320</v>
      </c>
      <c r="E7" s="10">
        <f>E8+E20+E24</f>
        <v>65943</v>
      </c>
      <c r="F7" s="10">
        <f aca="true" t="shared" si="0" ref="F7:M7">F8+F20+F24</f>
        <v>353551</v>
      </c>
      <c r="G7" s="10">
        <f t="shared" si="0"/>
        <v>567379</v>
      </c>
      <c r="H7" s="10">
        <f t="shared" si="0"/>
        <v>503171</v>
      </c>
      <c r="I7" s="10">
        <f t="shared" si="0"/>
        <v>444886</v>
      </c>
      <c r="J7" s="10">
        <f t="shared" si="0"/>
        <v>317266</v>
      </c>
      <c r="K7" s="10">
        <f t="shared" si="0"/>
        <v>395878</v>
      </c>
      <c r="L7" s="10">
        <f t="shared" si="0"/>
        <v>161052</v>
      </c>
      <c r="M7" s="10">
        <f t="shared" si="0"/>
        <v>96026</v>
      </c>
      <c r="N7" s="10">
        <f>+N8+N20+N24</f>
        <v>4265063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231180</v>
      </c>
      <c r="C8" s="12">
        <f>+C9+C12+C16</f>
        <v>185149</v>
      </c>
      <c r="D8" s="12">
        <f>+D9+D12+D16</f>
        <v>202885</v>
      </c>
      <c r="E8" s="12">
        <f>+E9+E12+E16</f>
        <v>29453</v>
      </c>
      <c r="F8" s="12">
        <f aca="true" t="shared" si="1" ref="F8:M8">+F9+F12+F16</f>
        <v>158118</v>
      </c>
      <c r="G8" s="12">
        <f t="shared" si="1"/>
        <v>264944</v>
      </c>
      <c r="H8" s="12">
        <f t="shared" si="1"/>
        <v>231463</v>
      </c>
      <c r="I8" s="12">
        <f t="shared" si="1"/>
        <v>210427</v>
      </c>
      <c r="J8" s="12">
        <f t="shared" si="1"/>
        <v>150300</v>
      </c>
      <c r="K8" s="12">
        <f t="shared" si="1"/>
        <v>178781</v>
      </c>
      <c r="L8" s="12">
        <f t="shared" si="1"/>
        <v>82374</v>
      </c>
      <c r="M8" s="12">
        <f t="shared" si="1"/>
        <v>50849</v>
      </c>
      <c r="N8" s="12">
        <f>SUM(B8:M8)</f>
        <v>1975923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20901</v>
      </c>
      <c r="C9" s="14">
        <v>21737</v>
      </c>
      <c r="D9" s="14">
        <v>15539</v>
      </c>
      <c r="E9" s="14">
        <v>1671</v>
      </c>
      <c r="F9" s="14">
        <v>12718</v>
      </c>
      <c r="G9" s="14">
        <v>24962</v>
      </c>
      <c r="H9" s="14">
        <v>28782</v>
      </c>
      <c r="I9" s="14">
        <v>13404</v>
      </c>
      <c r="J9" s="14">
        <v>17365</v>
      </c>
      <c r="K9" s="14">
        <v>14016</v>
      </c>
      <c r="L9" s="14">
        <v>9559</v>
      </c>
      <c r="M9" s="14">
        <v>6138</v>
      </c>
      <c r="N9" s="12">
        <f aca="true" t="shared" si="2" ref="N9:N19">SUM(B9:M9)</f>
        <v>186792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20901</v>
      </c>
      <c r="C10" s="14">
        <f>+C9-C11</f>
        <v>21737</v>
      </c>
      <c r="D10" s="14">
        <f>+D9-D11</f>
        <v>15539</v>
      </c>
      <c r="E10" s="14">
        <f>+E9-E11</f>
        <v>1671</v>
      </c>
      <c r="F10" s="14">
        <f aca="true" t="shared" si="3" ref="F10:M10">+F9-F11</f>
        <v>12718</v>
      </c>
      <c r="G10" s="14">
        <f t="shared" si="3"/>
        <v>24962</v>
      </c>
      <c r="H10" s="14">
        <f t="shared" si="3"/>
        <v>28782</v>
      </c>
      <c r="I10" s="14">
        <f t="shared" si="3"/>
        <v>13404</v>
      </c>
      <c r="J10" s="14">
        <f t="shared" si="3"/>
        <v>17365</v>
      </c>
      <c r="K10" s="14">
        <f t="shared" si="3"/>
        <v>14016</v>
      </c>
      <c r="L10" s="14">
        <f t="shared" si="3"/>
        <v>9559</v>
      </c>
      <c r="M10" s="14">
        <f t="shared" si="3"/>
        <v>6138</v>
      </c>
      <c r="N10" s="12">
        <f t="shared" si="2"/>
        <v>186792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173910</v>
      </c>
      <c r="C12" s="14">
        <f>C13+C14+C15</f>
        <v>137350</v>
      </c>
      <c r="D12" s="14">
        <f>D13+D14+D15</f>
        <v>159700</v>
      </c>
      <c r="E12" s="14">
        <f>E13+E14+E15</f>
        <v>23627</v>
      </c>
      <c r="F12" s="14">
        <f aca="true" t="shared" si="4" ref="F12:M12">F13+F14+F15</f>
        <v>122140</v>
      </c>
      <c r="G12" s="14">
        <f t="shared" si="4"/>
        <v>200570</v>
      </c>
      <c r="H12" s="14">
        <f t="shared" si="4"/>
        <v>169631</v>
      </c>
      <c r="I12" s="14">
        <f t="shared" si="4"/>
        <v>163131</v>
      </c>
      <c r="J12" s="14">
        <f t="shared" si="4"/>
        <v>110262</v>
      </c>
      <c r="K12" s="14">
        <f t="shared" si="4"/>
        <v>132842</v>
      </c>
      <c r="L12" s="14">
        <f t="shared" si="4"/>
        <v>61447</v>
      </c>
      <c r="M12" s="14">
        <f t="shared" si="4"/>
        <v>38575</v>
      </c>
      <c r="N12" s="12">
        <f t="shared" si="2"/>
        <v>1493185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89646</v>
      </c>
      <c r="C13" s="14">
        <v>72643</v>
      </c>
      <c r="D13" s="14">
        <v>81887</v>
      </c>
      <c r="E13" s="14">
        <v>12271</v>
      </c>
      <c r="F13" s="14">
        <v>62351</v>
      </c>
      <c r="G13" s="14">
        <v>103887</v>
      </c>
      <c r="H13" s="14">
        <v>92134</v>
      </c>
      <c r="I13" s="14">
        <v>86834</v>
      </c>
      <c r="J13" s="14">
        <v>56573</v>
      </c>
      <c r="K13" s="14">
        <v>67964</v>
      </c>
      <c r="L13" s="14">
        <v>31013</v>
      </c>
      <c r="M13" s="14">
        <v>19000</v>
      </c>
      <c r="N13" s="12">
        <f t="shared" si="2"/>
        <v>776203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79239</v>
      </c>
      <c r="C14" s="14">
        <v>58666</v>
      </c>
      <c r="D14" s="14">
        <v>74489</v>
      </c>
      <c r="E14" s="14">
        <v>10488</v>
      </c>
      <c r="F14" s="14">
        <v>55715</v>
      </c>
      <c r="G14" s="14">
        <v>87996</v>
      </c>
      <c r="H14" s="14">
        <v>71713</v>
      </c>
      <c r="I14" s="14">
        <v>73146</v>
      </c>
      <c r="J14" s="14">
        <v>50185</v>
      </c>
      <c r="K14" s="14">
        <v>61349</v>
      </c>
      <c r="L14" s="14">
        <v>28421</v>
      </c>
      <c r="M14" s="14">
        <v>18625</v>
      </c>
      <c r="N14" s="12">
        <f t="shared" si="2"/>
        <v>670032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5025</v>
      </c>
      <c r="C15" s="14">
        <v>6041</v>
      </c>
      <c r="D15" s="14">
        <v>3324</v>
      </c>
      <c r="E15" s="14">
        <v>868</v>
      </c>
      <c r="F15" s="14">
        <v>4074</v>
      </c>
      <c r="G15" s="14">
        <v>8687</v>
      </c>
      <c r="H15" s="14">
        <v>5784</v>
      </c>
      <c r="I15" s="14">
        <v>3151</v>
      </c>
      <c r="J15" s="14">
        <v>3504</v>
      </c>
      <c r="K15" s="14">
        <v>3529</v>
      </c>
      <c r="L15" s="14">
        <v>2013</v>
      </c>
      <c r="M15" s="14">
        <v>950</v>
      </c>
      <c r="N15" s="12">
        <f t="shared" si="2"/>
        <v>46950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36369</v>
      </c>
      <c r="C16" s="14">
        <f>C17+C18+C19</f>
        <v>26062</v>
      </c>
      <c r="D16" s="14">
        <f>D17+D18+D19</f>
        <v>27646</v>
      </c>
      <c r="E16" s="14">
        <f>E17+E18+E19</f>
        <v>4155</v>
      </c>
      <c r="F16" s="14">
        <f aca="true" t="shared" si="5" ref="F16:M16">F17+F18+F19</f>
        <v>23260</v>
      </c>
      <c r="G16" s="14">
        <f t="shared" si="5"/>
        <v>39412</v>
      </c>
      <c r="H16" s="14">
        <f t="shared" si="5"/>
        <v>33050</v>
      </c>
      <c r="I16" s="14">
        <f t="shared" si="5"/>
        <v>33892</v>
      </c>
      <c r="J16" s="14">
        <f t="shared" si="5"/>
        <v>22673</v>
      </c>
      <c r="K16" s="14">
        <f t="shared" si="5"/>
        <v>31923</v>
      </c>
      <c r="L16" s="14">
        <f t="shared" si="5"/>
        <v>11368</v>
      </c>
      <c r="M16" s="14">
        <f t="shared" si="5"/>
        <v>6136</v>
      </c>
      <c r="N16" s="12">
        <f t="shared" si="2"/>
        <v>295946</v>
      </c>
    </row>
    <row r="17" spans="1:25" ht="18.75" customHeight="1">
      <c r="A17" s="15" t="s">
        <v>16</v>
      </c>
      <c r="B17" s="14">
        <v>19007</v>
      </c>
      <c r="C17" s="14">
        <v>14426</v>
      </c>
      <c r="D17" s="14">
        <v>12734</v>
      </c>
      <c r="E17" s="14">
        <v>2175</v>
      </c>
      <c r="F17" s="14">
        <v>11975</v>
      </c>
      <c r="G17" s="14">
        <v>20842</v>
      </c>
      <c r="H17" s="14">
        <v>17688</v>
      </c>
      <c r="I17" s="14">
        <v>18399</v>
      </c>
      <c r="J17" s="14">
        <v>11753</v>
      </c>
      <c r="K17" s="14">
        <v>16953</v>
      </c>
      <c r="L17" s="14">
        <v>6165</v>
      </c>
      <c r="M17" s="14">
        <v>3161</v>
      </c>
      <c r="N17" s="12">
        <f t="shared" si="2"/>
        <v>155278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16222</v>
      </c>
      <c r="C18" s="14">
        <v>10264</v>
      </c>
      <c r="D18" s="14">
        <v>14119</v>
      </c>
      <c r="E18" s="14">
        <v>1823</v>
      </c>
      <c r="F18" s="14">
        <v>10230</v>
      </c>
      <c r="G18" s="14">
        <v>16527</v>
      </c>
      <c r="H18" s="14">
        <v>14011</v>
      </c>
      <c r="I18" s="14">
        <v>14792</v>
      </c>
      <c r="J18" s="14">
        <v>10187</v>
      </c>
      <c r="K18" s="14">
        <v>14277</v>
      </c>
      <c r="L18" s="14">
        <v>4853</v>
      </c>
      <c r="M18" s="14">
        <v>2778</v>
      </c>
      <c r="N18" s="12">
        <f t="shared" si="2"/>
        <v>130083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1140</v>
      </c>
      <c r="C19" s="14">
        <v>1372</v>
      </c>
      <c r="D19" s="14">
        <v>793</v>
      </c>
      <c r="E19" s="14">
        <v>157</v>
      </c>
      <c r="F19" s="14">
        <v>1055</v>
      </c>
      <c r="G19" s="14">
        <v>2043</v>
      </c>
      <c r="H19" s="14">
        <v>1351</v>
      </c>
      <c r="I19" s="14">
        <v>701</v>
      </c>
      <c r="J19" s="14">
        <v>733</v>
      </c>
      <c r="K19" s="14">
        <v>693</v>
      </c>
      <c r="L19" s="14">
        <v>350</v>
      </c>
      <c r="M19" s="14">
        <v>197</v>
      </c>
      <c r="N19" s="12">
        <f t="shared" si="2"/>
        <v>10585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126052</v>
      </c>
      <c r="C20" s="18">
        <f>C21+C22+C23</f>
        <v>80786</v>
      </c>
      <c r="D20" s="18">
        <f>D21+D22+D23</f>
        <v>75219</v>
      </c>
      <c r="E20" s="18">
        <f>E21+E22+E23</f>
        <v>12240</v>
      </c>
      <c r="F20" s="18">
        <f aca="true" t="shared" si="6" ref="F20:M20">F21+F22+F23</f>
        <v>64511</v>
      </c>
      <c r="G20" s="18">
        <f t="shared" si="6"/>
        <v>106317</v>
      </c>
      <c r="H20" s="18">
        <f t="shared" si="6"/>
        <v>109478</v>
      </c>
      <c r="I20" s="18">
        <f t="shared" si="6"/>
        <v>100430</v>
      </c>
      <c r="J20" s="18">
        <f t="shared" si="6"/>
        <v>66498</v>
      </c>
      <c r="K20" s="18">
        <f t="shared" si="6"/>
        <v>101563</v>
      </c>
      <c r="L20" s="18">
        <f t="shared" si="6"/>
        <v>40156</v>
      </c>
      <c r="M20" s="18">
        <f t="shared" si="6"/>
        <v>23181</v>
      </c>
      <c r="N20" s="12">
        <f aca="true" t="shared" si="7" ref="N20:N26">SUM(B20:M20)</f>
        <v>906431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71940</v>
      </c>
      <c r="C21" s="14">
        <v>49736</v>
      </c>
      <c r="D21" s="14">
        <v>46578</v>
      </c>
      <c r="E21" s="14">
        <v>7464</v>
      </c>
      <c r="F21" s="14">
        <v>38667</v>
      </c>
      <c r="G21" s="14">
        <v>65645</v>
      </c>
      <c r="H21" s="14">
        <v>67832</v>
      </c>
      <c r="I21" s="14">
        <v>61044</v>
      </c>
      <c r="J21" s="14">
        <v>38943</v>
      </c>
      <c r="K21" s="14">
        <v>57662</v>
      </c>
      <c r="L21" s="14">
        <v>23023</v>
      </c>
      <c r="M21" s="14">
        <v>12854</v>
      </c>
      <c r="N21" s="12">
        <f t="shared" si="7"/>
        <v>541388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51402</v>
      </c>
      <c r="C22" s="14">
        <v>28664</v>
      </c>
      <c r="D22" s="14">
        <v>27361</v>
      </c>
      <c r="E22" s="14">
        <v>4479</v>
      </c>
      <c r="F22" s="14">
        <v>24240</v>
      </c>
      <c r="G22" s="14">
        <v>37557</v>
      </c>
      <c r="H22" s="14">
        <v>39381</v>
      </c>
      <c r="I22" s="14">
        <v>37783</v>
      </c>
      <c r="J22" s="14">
        <v>26065</v>
      </c>
      <c r="K22" s="14">
        <v>41999</v>
      </c>
      <c r="L22" s="14">
        <v>16251</v>
      </c>
      <c r="M22" s="14">
        <v>9866</v>
      </c>
      <c r="N22" s="12">
        <f t="shared" si="7"/>
        <v>345048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2710</v>
      </c>
      <c r="C23" s="14">
        <v>2386</v>
      </c>
      <c r="D23" s="14">
        <v>1280</v>
      </c>
      <c r="E23" s="14">
        <v>297</v>
      </c>
      <c r="F23" s="14">
        <v>1604</v>
      </c>
      <c r="G23" s="14">
        <v>3115</v>
      </c>
      <c r="H23" s="14">
        <v>2265</v>
      </c>
      <c r="I23" s="14">
        <v>1603</v>
      </c>
      <c r="J23" s="14">
        <v>1490</v>
      </c>
      <c r="K23" s="14">
        <v>1902</v>
      </c>
      <c r="L23" s="14">
        <v>882</v>
      </c>
      <c r="M23" s="14">
        <v>461</v>
      </c>
      <c r="N23" s="12">
        <f t="shared" si="7"/>
        <v>19995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185942</v>
      </c>
      <c r="C24" s="14">
        <f>C25+C26</f>
        <v>139482</v>
      </c>
      <c r="D24" s="14">
        <f>D25+D26</f>
        <v>133216</v>
      </c>
      <c r="E24" s="14">
        <f>E25+E26</f>
        <v>24250</v>
      </c>
      <c r="F24" s="14">
        <f aca="true" t="shared" si="8" ref="F24:M24">F25+F26</f>
        <v>130922</v>
      </c>
      <c r="G24" s="14">
        <f t="shared" si="8"/>
        <v>196118</v>
      </c>
      <c r="H24" s="14">
        <f t="shared" si="8"/>
        <v>162230</v>
      </c>
      <c r="I24" s="14">
        <f t="shared" si="8"/>
        <v>134029</v>
      </c>
      <c r="J24" s="14">
        <f t="shared" si="8"/>
        <v>100468</v>
      </c>
      <c r="K24" s="14">
        <f t="shared" si="8"/>
        <v>115534</v>
      </c>
      <c r="L24" s="14">
        <f t="shared" si="8"/>
        <v>38522</v>
      </c>
      <c r="M24" s="14">
        <f t="shared" si="8"/>
        <v>21996</v>
      </c>
      <c r="N24" s="12">
        <f t="shared" si="7"/>
        <v>1382709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76598</v>
      </c>
      <c r="C25" s="14">
        <v>64125</v>
      </c>
      <c r="D25" s="14">
        <v>62364</v>
      </c>
      <c r="E25" s="14">
        <v>12477</v>
      </c>
      <c r="F25" s="14">
        <v>61104</v>
      </c>
      <c r="G25" s="14">
        <v>93900</v>
      </c>
      <c r="H25" s="14">
        <v>80442</v>
      </c>
      <c r="I25" s="14">
        <v>56171</v>
      </c>
      <c r="J25" s="14">
        <v>47797</v>
      </c>
      <c r="K25" s="14">
        <v>48827</v>
      </c>
      <c r="L25" s="14">
        <v>16523</v>
      </c>
      <c r="M25" s="14">
        <v>8239</v>
      </c>
      <c r="N25" s="12">
        <f t="shared" si="7"/>
        <v>628567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109344</v>
      </c>
      <c r="C26" s="14">
        <v>75357</v>
      </c>
      <c r="D26" s="14">
        <v>70852</v>
      </c>
      <c r="E26" s="14">
        <v>11773</v>
      </c>
      <c r="F26" s="14">
        <v>69818</v>
      </c>
      <c r="G26" s="14">
        <v>102218</v>
      </c>
      <c r="H26" s="14">
        <v>81788</v>
      </c>
      <c r="I26" s="14">
        <v>77858</v>
      </c>
      <c r="J26" s="14">
        <v>52671</v>
      </c>
      <c r="K26" s="14">
        <v>66707</v>
      </c>
      <c r="L26" s="14">
        <v>21999</v>
      </c>
      <c r="M26" s="14">
        <v>13757</v>
      </c>
      <c r="N26" s="12">
        <f t="shared" si="7"/>
        <v>754142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1102101.04773004</v>
      </c>
      <c r="C36" s="61">
        <f aca="true" t="shared" si="11" ref="C36:M36">C37+C38+C39+C40</f>
        <v>794792.4117185</v>
      </c>
      <c r="D36" s="61">
        <f t="shared" si="11"/>
        <v>756467.710566</v>
      </c>
      <c r="E36" s="61">
        <f t="shared" si="11"/>
        <v>166415.00675119998</v>
      </c>
      <c r="F36" s="61">
        <f t="shared" si="11"/>
        <v>749088.1094195502</v>
      </c>
      <c r="G36" s="61">
        <f t="shared" si="11"/>
        <v>953248.9366000001</v>
      </c>
      <c r="H36" s="61">
        <f t="shared" si="11"/>
        <v>989565.5739</v>
      </c>
      <c r="I36" s="61">
        <f t="shared" si="11"/>
        <v>854019.1650547999</v>
      </c>
      <c r="J36" s="61">
        <f t="shared" si="11"/>
        <v>685996.3452237999</v>
      </c>
      <c r="K36" s="61">
        <f t="shared" si="11"/>
        <v>818368.14568928</v>
      </c>
      <c r="L36" s="61">
        <f t="shared" si="11"/>
        <v>395289.93986435997</v>
      </c>
      <c r="M36" s="61">
        <f t="shared" si="11"/>
        <v>230891.30320256</v>
      </c>
      <c r="N36" s="61">
        <f>N37+N38+N39+N40</f>
        <v>8496243.695720088</v>
      </c>
    </row>
    <row r="37" spans="1:14" ht="18.75" customHeight="1">
      <c r="A37" s="58" t="s">
        <v>55</v>
      </c>
      <c r="B37" s="55">
        <f aca="true" t="shared" si="12" ref="B37:M37">B29*B7</f>
        <v>1102208.6808</v>
      </c>
      <c r="C37" s="55">
        <f t="shared" si="12"/>
        <v>794779.4868</v>
      </c>
      <c r="D37" s="55">
        <f t="shared" si="12"/>
        <v>746463.536</v>
      </c>
      <c r="E37" s="55">
        <f t="shared" si="12"/>
        <v>166182.95429999998</v>
      </c>
      <c r="F37" s="55">
        <f t="shared" si="12"/>
        <v>749174.5690000001</v>
      </c>
      <c r="G37" s="55">
        <f t="shared" si="12"/>
        <v>953480.4095000001</v>
      </c>
      <c r="H37" s="55">
        <f t="shared" si="12"/>
        <v>989485.7714999999</v>
      </c>
      <c r="I37" s="55">
        <f t="shared" si="12"/>
        <v>854003.1656</v>
      </c>
      <c r="J37" s="55">
        <f t="shared" si="12"/>
        <v>685897.3654</v>
      </c>
      <c r="K37" s="55">
        <f t="shared" si="12"/>
        <v>818240.2382</v>
      </c>
      <c r="L37" s="55">
        <f t="shared" si="12"/>
        <v>395205.5028</v>
      </c>
      <c r="M37" s="55">
        <f t="shared" si="12"/>
        <v>230875.3118</v>
      </c>
      <c r="N37" s="57">
        <f>SUM(B37:M37)</f>
        <v>8485996.9917</v>
      </c>
    </row>
    <row r="38" spans="1:14" ht="18.75" customHeight="1">
      <c r="A38" s="58" t="s">
        <v>56</v>
      </c>
      <c r="B38" s="55">
        <f aca="true" t="shared" si="13" ref="B38:M38">B30*B7</f>
        <v>-3364.71306996</v>
      </c>
      <c r="C38" s="55">
        <f t="shared" si="13"/>
        <v>-2379.5950815</v>
      </c>
      <c r="D38" s="55">
        <f t="shared" si="13"/>
        <v>-2282.805434</v>
      </c>
      <c r="E38" s="55">
        <f t="shared" si="13"/>
        <v>-414.2275488</v>
      </c>
      <c r="F38" s="55">
        <f t="shared" si="13"/>
        <v>-2247.85958045</v>
      </c>
      <c r="G38" s="55">
        <f t="shared" si="13"/>
        <v>-2893.6329</v>
      </c>
      <c r="H38" s="55">
        <f t="shared" si="13"/>
        <v>-2817.7576</v>
      </c>
      <c r="I38" s="55">
        <f t="shared" si="13"/>
        <v>-2530.6005452</v>
      </c>
      <c r="J38" s="55">
        <f t="shared" si="13"/>
        <v>-2019.6201762</v>
      </c>
      <c r="K38" s="55">
        <f t="shared" si="13"/>
        <v>-2474.33251072</v>
      </c>
      <c r="L38" s="55">
        <f t="shared" si="13"/>
        <v>-1186.7229356399998</v>
      </c>
      <c r="M38" s="55">
        <f t="shared" si="13"/>
        <v>-703.04859744</v>
      </c>
      <c r="N38" s="25">
        <f>SUM(B38:M38)</f>
        <v>-25314.915979909994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-94445.44</v>
      </c>
      <c r="C42" s="25">
        <f aca="true" t="shared" si="15" ref="C42:M42">+C43+C46+C54+C55</f>
        <v>-91573.83</v>
      </c>
      <c r="D42" s="25">
        <f t="shared" si="15"/>
        <v>-81243.01</v>
      </c>
      <c r="E42" s="25">
        <f t="shared" si="15"/>
        <v>-43352.340000000004</v>
      </c>
      <c r="F42" s="25">
        <f t="shared" si="15"/>
        <v>-92159.01000000001</v>
      </c>
      <c r="G42" s="25">
        <f t="shared" si="15"/>
        <v>-136519.98</v>
      </c>
      <c r="H42" s="25">
        <f t="shared" si="15"/>
        <v>-140501.86000000002</v>
      </c>
      <c r="I42" s="25">
        <f t="shared" si="15"/>
        <v>-90825.32</v>
      </c>
      <c r="J42" s="25">
        <f t="shared" si="15"/>
        <v>-92848.79000000001</v>
      </c>
      <c r="K42" s="25">
        <f t="shared" si="15"/>
        <v>-105361.35</v>
      </c>
      <c r="L42" s="25">
        <f t="shared" si="15"/>
        <v>-54079.52</v>
      </c>
      <c r="M42" s="25">
        <f t="shared" si="15"/>
        <v>-35220.03</v>
      </c>
      <c r="N42" s="25">
        <f>+N43+N46+N54+N55</f>
        <v>-1058130.48</v>
      </c>
    </row>
    <row r="43" spans="1:14" ht="18.75" customHeight="1">
      <c r="A43" s="17" t="s">
        <v>60</v>
      </c>
      <c r="B43" s="26">
        <f>B44+B45</f>
        <v>-79423.8</v>
      </c>
      <c r="C43" s="26">
        <f>C44+C45</f>
        <v>-82600.6</v>
      </c>
      <c r="D43" s="26">
        <f>D44+D45</f>
        <v>-59048.2</v>
      </c>
      <c r="E43" s="26">
        <f>E44+E45</f>
        <v>-6349.8</v>
      </c>
      <c r="F43" s="26">
        <f aca="true" t="shared" si="16" ref="F43:M43">F44+F45</f>
        <v>-48328.4</v>
      </c>
      <c r="G43" s="26">
        <f t="shared" si="16"/>
        <v>-94855.6</v>
      </c>
      <c r="H43" s="26">
        <f t="shared" si="16"/>
        <v>-109371.6</v>
      </c>
      <c r="I43" s="26">
        <f t="shared" si="16"/>
        <v>-50935.2</v>
      </c>
      <c r="J43" s="26">
        <f t="shared" si="16"/>
        <v>-65987</v>
      </c>
      <c r="K43" s="26">
        <f t="shared" si="16"/>
        <v>-53260.8</v>
      </c>
      <c r="L43" s="26">
        <f t="shared" si="16"/>
        <v>-36324.2</v>
      </c>
      <c r="M43" s="26">
        <f t="shared" si="16"/>
        <v>-23324.4</v>
      </c>
      <c r="N43" s="25">
        <f aca="true" t="shared" si="17" ref="N43:N55">SUM(B43:M43)</f>
        <v>-709809.6</v>
      </c>
    </row>
    <row r="44" spans="1:25" ht="18.75" customHeight="1">
      <c r="A44" s="13" t="s">
        <v>61</v>
      </c>
      <c r="B44" s="20">
        <f>ROUND(-B9*$D$3,2)</f>
        <v>-79423.8</v>
      </c>
      <c r="C44" s="20">
        <f>ROUND(-C9*$D$3,2)</f>
        <v>-82600.6</v>
      </c>
      <c r="D44" s="20">
        <f>ROUND(-D9*$D$3,2)</f>
        <v>-59048.2</v>
      </c>
      <c r="E44" s="20">
        <f>ROUND(-E9*$D$3,2)</f>
        <v>-6349.8</v>
      </c>
      <c r="F44" s="20">
        <f aca="true" t="shared" si="18" ref="F44:M44">ROUND(-F9*$D$3,2)</f>
        <v>-48328.4</v>
      </c>
      <c r="G44" s="20">
        <f t="shared" si="18"/>
        <v>-94855.6</v>
      </c>
      <c r="H44" s="20">
        <f t="shared" si="18"/>
        <v>-109371.6</v>
      </c>
      <c r="I44" s="20">
        <f t="shared" si="18"/>
        <v>-50935.2</v>
      </c>
      <c r="J44" s="20">
        <f t="shared" si="18"/>
        <v>-65987</v>
      </c>
      <c r="K44" s="20">
        <f t="shared" si="18"/>
        <v>-53260.8</v>
      </c>
      <c r="L44" s="20">
        <f t="shared" si="18"/>
        <v>-36324.2</v>
      </c>
      <c r="M44" s="20">
        <f t="shared" si="18"/>
        <v>-23324.4</v>
      </c>
      <c r="N44" s="47">
        <f t="shared" si="17"/>
        <v>-709809.6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-15021.64</v>
      </c>
      <c r="C46" s="26">
        <f aca="true" t="shared" si="20" ref="C46:M46">SUM(C47:C53)</f>
        <v>-8973.23</v>
      </c>
      <c r="D46" s="26">
        <f t="shared" si="20"/>
        <v>-22194.81</v>
      </c>
      <c r="E46" s="26">
        <f t="shared" si="20"/>
        <v>-37002.54</v>
      </c>
      <c r="F46" s="26">
        <f t="shared" si="20"/>
        <v>-43830.61</v>
      </c>
      <c r="G46" s="26">
        <f t="shared" si="20"/>
        <v>-41664.38</v>
      </c>
      <c r="H46" s="26">
        <f t="shared" si="20"/>
        <v>-31130.26</v>
      </c>
      <c r="I46" s="26">
        <f t="shared" si="20"/>
        <v>-39890.12</v>
      </c>
      <c r="J46" s="26">
        <f t="shared" si="20"/>
        <v>-26861.79</v>
      </c>
      <c r="K46" s="26">
        <f t="shared" si="20"/>
        <v>-52100.55</v>
      </c>
      <c r="L46" s="26">
        <f t="shared" si="20"/>
        <v>-17755.32</v>
      </c>
      <c r="M46" s="26">
        <f t="shared" si="20"/>
        <v>-11895.63</v>
      </c>
      <c r="N46" s="26">
        <f>SUM(N47:N53)</f>
        <v>-348320.88</v>
      </c>
    </row>
    <row r="47" spans="1:25" ht="18.75" customHeight="1">
      <c r="A47" s="13" t="s">
        <v>64</v>
      </c>
      <c r="B47" s="24">
        <v>-14521.64</v>
      </c>
      <c r="C47" s="24">
        <v>-8473.23</v>
      </c>
      <c r="D47" s="24">
        <v>-21694.81</v>
      </c>
      <c r="E47" s="24">
        <v>-36502.54</v>
      </c>
      <c r="F47" s="24">
        <v>-43330.61</v>
      </c>
      <c r="G47" s="24">
        <v>-41164.38</v>
      </c>
      <c r="H47" s="24">
        <v>-30130.26</v>
      </c>
      <c r="I47" s="24">
        <v>-39390.12</v>
      </c>
      <c r="J47" s="24">
        <v>-26361.79</v>
      </c>
      <c r="K47" s="24">
        <v>-51600.55</v>
      </c>
      <c r="L47" s="24">
        <v>-17255.32</v>
      </c>
      <c r="M47" s="24">
        <v>-11395.63</v>
      </c>
      <c r="N47" s="24">
        <f t="shared" si="17"/>
        <v>-341820.88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-500</v>
      </c>
      <c r="C49" s="24">
        <v>-500</v>
      </c>
      <c r="D49" s="24">
        <v>-500</v>
      </c>
      <c r="E49" s="24">
        <v>-500</v>
      </c>
      <c r="F49" s="24">
        <v>-500</v>
      </c>
      <c r="G49" s="24">
        <v>-500</v>
      </c>
      <c r="H49" s="24">
        <v>-1000</v>
      </c>
      <c r="I49" s="24">
        <v>-500</v>
      </c>
      <c r="J49" s="24">
        <v>-500</v>
      </c>
      <c r="K49" s="24">
        <v>-500</v>
      </c>
      <c r="L49" s="24">
        <v>-500</v>
      </c>
      <c r="M49" s="24">
        <v>-500</v>
      </c>
      <c r="N49" s="24">
        <f t="shared" si="17"/>
        <v>-6500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1007655.6077300401</v>
      </c>
      <c r="C57" s="29">
        <f t="shared" si="21"/>
        <v>703218.5817185</v>
      </c>
      <c r="D57" s="29">
        <f t="shared" si="21"/>
        <v>675224.700566</v>
      </c>
      <c r="E57" s="29">
        <f t="shared" si="21"/>
        <v>123062.66675119998</v>
      </c>
      <c r="F57" s="29">
        <f t="shared" si="21"/>
        <v>656929.0994195502</v>
      </c>
      <c r="G57" s="29">
        <f t="shared" si="21"/>
        <v>816728.9566000002</v>
      </c>
      <c r="H57" s="29">
        <f t="shared" si="21"/>
        <v>849063.7139</v>
      </c>
      <c r="I57" s="29">
        <f t="shared" si="21"/>
        <v>763193.8450547999</v>
      </c>
      <c r="J57" s="29">
        <f t="shared" si="21"/>
        <v>593147.5552237999</v>
      </c>
      <c r="K57" s="29">
        <f t="shared" si="21"/>
        <v>713006.79568928</v>
      </c>
      <c r="L57" s="29">
        <f t="shared" si="21"/>
        <v>341210.41986435995</v>
      </c>
      <c r="M57" s="29">
        <f t="shared" si="21"/>
        <v>195671.27320256</v>
      </c>
      <c r="N57" s="29">
        <f>SUM(B57:M57)</f>
        <v>7438113.21572009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1007655.61</v>
      </c>
      <c r="C60" s="36">
        <f aca="true" t="shared" si="22" ref="C60:M60">SUM(C61:C74)</f>
        <v>703218.57</v>
      </c>
      <c r="D60" s="36">
        <f t="shared" si="22"/>
        <v>675224.7</v>
      </c>
      <c r="E60" s="36">
        <f t="shared" si="22"/>
        <v>123062.66</v>
      </c>
      <c r="F60" s="36">
        <f t="shared" si="22"/>
        <v>656929.1</v>
      </c>
      <c r="G60" s="36">
        <f t="shared" si="22"/>
        <v>816728.96</v>
      </c>
      <c r="H60" s="36">
        <f t="shared" si="22"/>
        <v>849063.71</v>
      </c>
      <c r="I60" s="36">
        <f t="shared" si="22"/>
        <v>763193.85</v>
      </c>
      <c r="J60" s="36">
        <f t="shared" si="22"/>
        <v>593147.56</v>
      </c>
      <c r="K60" s="36">
        <f t="shared" si="22"/>
        <v>713006.8</v>
      </c>
      <c r="L60" s="36">
        <f t="shared" si="22"/>
        <v>341210.42</v>
      </c>
      <c r="M60" s="36">
        <f t="shared" si="22"/>
        <v>195671.27</v>
      </c>
      <c r="N60" s="29">
        <f>SUM(N61:N74)</f>
        <v>7438113.21</v>
      </c>
    </row>
    <row r="61" spans="1:15" ht="18.75" customHeight="1">
      <c r="A61" s="17" t="s">
        <v>75</v>
      </c>
      <c r="B61" s="36">
        <v>195961</v>
      </c>
      <c r="C61" s="36">
        <v>203808.85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399769.85</v>
      </c>
      <c r="O61"/>
    </row>
    <row r="62" spans="1:15" ht="18.75" customHeight="1">
      <c r="A62" s="17" t="s">
        <v>76</v>
      </c>
      <c r="B62" s="36">
        <v>811694.61</v>
      </c>
      <c r="C62" s="36">
        <v>499409.72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1311104.33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675224.7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675224.7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123062.66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123062.66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656929.1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656929.1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816728.96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816728.96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668204.26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668204.26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180859.45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180859.45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763193.85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763193.85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593147.56</v>
      </c>
      <c r="K70" s="35">
        <v>0</v>
      </c>
      <c r="L70" s="35">
        <v>0</v>
      </c>
      <c r="M70" s="35">
        <v>0</v>
      </c>
      <c r="N70" s="29">
        <f t="shared" si="23"/>
        <v>593147.56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713006.8</v>
      </c>
      <c r="L71" s="35">
        <v>0</v>
      </c>
      <c r="M71" s="62"/>
      <c r="N71" s="26">
        <f t="shared" si="23"/>
        <v>713006.8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341210.42</v>
      </c>
      <c r="M72" s="35">
        <v>0</v>
      </c>
      <c r="N72" s="29">
        <f t="shared" si="23"/>
        <v>341210.42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195671.27</v>
      </c>
      <c r="N73" s="26">
        <f t="shared" si="23"/>
        <v>195671.27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2.2663430505983624</v>
      </c>
      <c r="C78" s="45">
        <v>2.242542117933752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1.9785253682626573</v>
      </c>
      <c r="C79" s="45">
        <v>1.8658813428706924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1.8145048394583292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2.5236189853540174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2.118755453723933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1.6800920312524787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1.9763350714393568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1.9330249599715355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1.9196359630440154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2.1622119774063404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2.067223098250673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2.454424284481782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2.4044665320075813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2016-12-08T13:55:19Z</dcterms:modified>
  <cp:category/>
  <cp:version/>
  <cp:contentType/>
  <cp:contentStatus/>
</cp:coreProperties>
</file>