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<sst xmlns="http://schemas.openxmlformats.org/spreadsheetml/2006/main" count="105" uniqueCount="103">
  <si>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</si>
  <si>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</si>
  <si>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</si>
  <si>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</si>
  <si>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</si>
  <si>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</si>
  <si>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</si>
  <si>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</si>
  <si>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</si>
  <si>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</si>
  <si>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</si>
  <si>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</si>
  <si>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</si>
  <si>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</si>
  <si>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</si>
  <si>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</si>
  <si>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</si>
  <si>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</si>
  <si>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</si>
  <si>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</si>
  <si>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</si>
  <si>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</si>
  <si>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</si>
  <si>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</si>
  <si>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</si>
  <si>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</si>
  <si>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</si>
  <si>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</si>
  <si>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</si>
  <si>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</si>
  <si>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</si>
  <si>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</si>
  <si>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</si>
  <si>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</si>
  <si>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</si>
  <si>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</si>
  <si>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</si>
  <si>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</si>
  <si>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</si>
  <si>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</si>
  <si>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</si>
  <si>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</si>
  <si>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</si>
  <si>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</si>
  <si>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</si>
  <si>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</si>
  <si>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</si>
  <si>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</si>
  <si>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</si>
  <si>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</si>
  <si>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</si>
  <si>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</si>
  <si>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</si>
  <si>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</si>
  <si>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</si>
  <si>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</si>
  <si>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</si>
  <si>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</si>
  <si>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</si>
  <si>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</si>
  <si>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</si>
  <si>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</si>
  <si>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</si>
  <si>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</si>
  <si>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</si>
  <si>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</si>
  <si>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</si>
  <si>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</si>
  <si>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</si>
  <si>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</si>
  <si>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</si>
  <si>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</si>
  <si>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</si>
  <si>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</si>
  <si>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</si>
  <si>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</si>
  <si>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</si>
  <si>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</si>
  <si>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</si>
  <si>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</si>
  <si>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</si>
  <si>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</si>
  <si>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</si>
  <si>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</si>
  <si>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</si>
  <si>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</si>
  <si>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</si>
  <si>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</si>
  <si>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</si>
  <si>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</si>
  <si>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</si>
  <si>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</si>
  <si>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</si>
  <si>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</si>
  <si>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</si>
  <si>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</si>
  <si>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</si>
  <si>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</si>
  <si>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</si>
  <si>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</si>
  <si>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</si>
  <si>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</si>
  <si>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24/11/16 - VENCIMENTO 08/12/16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</si>
</sst>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541937</v>
      </c>
      <c r="C7" s="10">
        <f>C8+C20+C24</f>
        <v>401531</v>
      </c>
      <c r="D7" s="10">
        <f>D8+D20+D24</f>
        <v>403698</v>
      </c>
      <c r="E7" s="10">
        <f>E8+E20+E24</f>
        <v>64322</v>
      </c>
      <c r="F7" s="10">
        <f aca="true" t="shared" si="0" ref="F7:M7">F8+F20+F24</f>
        <v>343860</v>
      </c>
      <c r="G7" s="10">
        <f t="shared" si="0"/>
        <v>554281</v>
      </c>
      <c r="H7" s="10">
        <f t="shared" si="0"/>
        <v>497215</v>
      </c>
      <c r="I7" s="10">
        <f t="shared" si="0"/>
        <v>442547</v>
      </c>
      <c r="J7" s="10">
        <f t="shared" si="0"/>
        <v>313064</v>
      </c>
      <c r="K7" s="10">
        <f t="shared" si="0"/>
        <v>393552</v>
      </c>
      <c r="L7" s="10">
        <f t="shared" si="0"/>
        <v>161712</v>
      </c>
      <c r="M7" s="10">
        <f t="shared" si="0"/>
        <v>95183</v>
      </c>
      <c r="N7" s="10">
        <f>+N8+N20+N24</f>
        <v>4212902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226485</v>
      </c>
      <c r="C8" s="12">
        <f>+C9+C12+C16</f>
        <v>181041</v>
      </c>
      <c r="D8" s="12">
        <f>+D9+D12+D16</f>
        <v>198361</v>
      </c>
      <c r="E8" s="12">
        <f>+E9+E12+E16</f>
        <v>28455</v>
      </c>
      <c r="F8" s="12">
        <f aca="true" t="shared" si="1" ref="F8:M8">+F9+F12+F16</f>
        <v>152817</v>
      </c>
      <c r="G8" s="12">
        <f t="shared" si="1"/>
        <v>255978</v>
      </c>
      <c r="H8" s="12">
        <f t="shared" si="1"/>
        <v>225695</v>
      </c>
      <c r="I8" s="12">
        <f t="shared" si="1"/>
        <v>206551</v>
      </c>
      <c r="J8" s="12">
        <f t="shared" si="1"/>
        <v>146790</v>
      </c>
      <c r="K8" s="12">
        <f t="shared" si="1"/>
        <v>173536</v>
      </c>
      <c r="L8" s="12">
        <f t="shared" si="1"/>
        <v>81647</v>
      </c>
      <c r="M8" s="12">
        <f t="shared" si="1"/>
        <v>49866</v>
      </c>
      <c r="N8" s="12">
        <f>SUM(B8:M8)</f>
        <v>1927222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18609</v>
      </c>
      <c r="C9" s="14">
        <v>19191</v>
      </c>
      <c r="D9" s="14">
        <v>13031</v>
      </c>
      <c r="E9" s="14">
        <v>1473</v>
      </c>
      <c r="F9" s="14">
        <v>10745</v>
      </c>
      <c r="G9" s="14">
        <v>20790</v>
      </c>
      <c r="H9" s="14">
        <v>24964</v>
      </c>
      <c r="I9" s="14">
        <v>11715</v>
      </c>
      <c r="J9" s="14">
        <v>15444</v>
      </c>
      <c r="K9" s="14">
        <v>12327</v>
      </c>
      <c r="L9" s="14">
        <v>8511</v>
      </c>
      <c r="M9" s="14">
        <v>5682</v>
      </c>
      <c r="N9" s="12">
        <f aca="true" t="shared" si="2" ref="N9:N19">SUM(B9:M9)</f>
        <v>162482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18609</v>
      </c>
      <c r="C10" s="14">
        <f>+C9-C11</f>
        <v>19191</v>
      </c>
      <c r="D10" s="14">
        <f>+D9-D11</f>
        <v>13031</v>
      </c>
      <c r="E10" s="14">
        <f>+E9-E11</f>
        <v>1473</v>
      </c>
      <c r="F10" s="14">
        <f aca="true" t="shared" si="3" ref="F10:M10">+F9-F11</f>
        <v>10745</v>
      </c>
      <c r="G10" s="14">
        <f t="shared" si="3"/>
        <v>20790</v>
      </c>
      <c r="H10" s="14">
        <f t="shared" si="3"/>
        <v>24964</v>
      </c>
      <c r="I10" s="14">
        <f t="shared" si="3"/>
        <v>11715</v>
      </c>
      <c r="J10" s="14">
        <f t="shared" si="3"/>
        <v>15444</v>
      </c>
      <c r="K10" s="14">
        <f t="shared" si="3"/>
        <v>12327</v>
      </c>
      <c r="L10" s="14">
        <f t="shared" si="3"/>
        <v>8511</v>
      </c>
      <c r="M10" s="14">
        <f t="shared" si="3"/>
        <v>5682</v>
      </c>
      <c r="N10" s="12">
        <f t="shared" si="2"/>
        <v>162482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170822</v>
      </c>
      <c r="C12" s="14">
        <f>C13+C14+C15</f>
        <v>135732</v>
      </c>
      <c r="D12" s="14">
        <f>D13+D14+D15</f>
        <v>157282</v>
      </c>
      <c r="E12" s="14">
        <f>E13+E14+E15</f>
        <v>22979</v>
      </c>
      <c r="F12" s="14">
        <f aca="true" t="shared" si="4" ref="F12:M12">F13+F14+F15</f>
        <v>118811</v>
      </c>
      <c r="G12" s="14">
        <f t="shared" si="4"/>
        <v>195979</v>
      </c>
      <c r="H12" s="14">
        <f t="shared" si="4"/>
        <v>167539</v>
      </c>
      <c r="I12" s="14">
        <f t="shared" si="4"/>
        <v>160760</v>
      </c>
      <c r="J12" s="14">
        <f t="shared" si="4"/>
        <v>108471</v>
      </c>
      <c r="K12" s="14">
        <f t="shared" si="4"/>
        <v>128970</v>
      </c>
      <c r="L12" s="14">
        <f t="shared" si="4"/>
        <v>61748</v>
      </c>
      <c r="M12" s="14">
        <f t="shared" si="4"/>
        <v>38016</v>
      </c>
      <c r="N12" s="12">
        <f t="shared" si="2"/>
        <v>1467109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86946</v>
      </c>
      <c r="C13" s="14">
        <v>70276</v>
      </c>
      <c r="D13" s="14">
        <v>79066</v>
      </c>
      <c r="E13" s="14">
        <v>11763</v>
      </c>
      <c r="F13" s="14">
        <v>58971</v>
      </c>
      <c r="G13" s="14">
        <v>99359</v>
      </c>
      <c r="H13" s="14">
        <v>89177</v>
      </c>
      <c r="I13" s="14">
        <v>84459</v>
      </c>
      <c r="J13" s="14">
        <v>54589</v>
      </c>
      <c r="K13" s="14">
        <v>65044</v>
      </c>
      <c r="L13" s="14">
        <v>30707</v>
      </c>
      <c r="M13" s="14">
        <v>18320</v>
      </c>
      <c r="N13" s="12">
        <f t="shared" si="2"/>
        <v>748677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78674</v>
      </c>
      <c r="C14" s="14">
        <v>59201</v>
      </c>
      <c r="D14" s="14">
        <v>74675</v>
      </c>
      <c r="E14" s="14">
        <v>10369</v>
      </c>
      <c r="F14" s="14">
        <v>55635</v>
      </c>
      <c r="G14" s="14">
        <v>87547</v>
      </c>
      <c r="H14" s="14">
        <v>72183</v>
      </c>
      <c r="I14" s="14">
        <v>73017</v>
      </c>
      <c r="J14" s="14">
        <v>50111</v>
      </c>
      <c r="K14" s="14">
        <v>60436</v>
      </c>
      <c r="L14" s="14">
        <v>28899</v>
      </c>
      <c r="M14" s="14">
        <v>18692</v>
      </c>
      <c r="N14" s="12">
        <f t="shared" si="2"/>
        <v>669439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5202</v>
      </c>
      <c r="C15" s="14">
        <v>6255</v>
      </c>
      <c r="D15" s="14">
        <v>3541</v>
      </c>
      <c r="E15" s="14">
        <v>847</v>
      </c>
      <c r="F15" s="14">
        <v>4205</v>
      </c>
      <c r="G15" s="14">
        <v>9073</v>
      </c>
      <c r="H15" s="14">
        <v>6179</v>
      </c>
      <c r="I15" s="14">
        <v>3284</v>
      </c>
      <c r="J15" s="14">
        <v>3771</v>
      </c>
      <c r="K15" s="14">
        <v>3490</v>
      </c>
      <c r="L15" s="14">
        <v>2142</v>
      </c>
      <c r="M15" s="14">
        <v>1004</v>
      </c>
      <c r="N15" s="12">
        <f t="shared" si="2"/>
        <v>48993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37054</v>
      </c>
      <c r="C16" s="14">
        <f>C17+C18+C19</f>
        <v>26118</v>
      </c>
      <c r="D16" s="14">
        <f>D17+D18+D19</f>
        <v>28048</v>
      </c>
      <c r="E16" s="14">
        <f>E17+E18+E19</f>
        <v>4003</v>
      </c>
      <c r="F16" s="14">
        <f aca="true" t="shared" si="5" ref="F16:M16">F17+F18+F19</f>
        <v>23261</v>
      </c>
      <c r="G16" s="14">
        <f t="shared" si="5"/>
        <v>39209</v>
      </c>
      <c r="H16" s="14">
        <f t="shared" si="5"/>
        <v>33192</v>
      </c>
      <c r="I16" s="14">
        <f t="shared" si="5"/>
        <v>34076</v>
      </c>
      <c r="J16" s="14">
        <f t="shared" si="5"/>
        <v>22875</v>
      </c>
      <c r="K16" s="14">
        <f t="shared" si="5"/>
        <v>32239</v>
      </c>
      <c r="L16" s="14">
        <f t="shared" si="5"/>
        <v>11388</v>
      </c>
      <c r="M16" s="14">
        <f t="shared" si="5"/>
        <v>6168</v>
      </c>
      <c r="N16" s="12">
        <f t="shared" si="2"/>
        <v>297631</v>
      </c>
    </row>
    <row r="17" spans="1:25" ht="18.75" customHeight="1">
      <c r="A17" s="15" t="s">
        <v>16</v>
      </c>
      <c r="B17" s="14">
        <v>19620</v>
      </c>
      <c r="C17" s="14">
        <v>14596</v>
      </c>
      <c r="D17" s="14">
        <v>13175</v>
      </c>
      <c r="E17" s="14">
        <v>2122</v>
      </c>
      <c r="F17" s="14">
        <v>11924</v>
      </c>
      <c r="G17" s="14">
        <v>20694</v>
      </c>
      <c r="H17" s="14">
        <v>17840</v>
      </c>
      <c r="I17" s="14">
        <v>18464</v>
      </c>
      <c r="J17" s="14">
        <v>11848</v>
      </c>
      <c r="K17" s="14">
        <v>17210</v>
      </c>
      <c r="L17" s="14">
        <v>6294</v>
      </c>
      <c r="M17" s="14">
        <v>3213</v>
      </c>
      <c r="N17" s="12">
        <f t="shared" si="2"/>
        <v>157000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16230</v>
      </c>
      <c r="C18" s="14">
        <v>10160</v>
      </c>
      <c r="D18" s="14">
        <v>14053</v>
      </c>
      <c r="E18" s="14">
        <v>1748</v>
      </c>
      <c r="F18" s="14">
        <v>10259</v>
      </c>
      <c r="G18" s="14">
        <v>16339</v>
      </c>
      <c r="H18" s="14">
        <v>13989</v>
      </c>
      <c r="I18" s="14">
        <v>14905</v>
      </c>
      <c r="J18" s="14">
        <v>10264</v>
      </c>
      <c r="K18" s="14">
        <v>14331</v>
      </c>
      <c r="L18" s="14">
        <v>4770</v>
      </c>
      <c r="M18" s="14">
        <v>2771</v>
      </c>
      <c r="N18" s="12">
        <f t="shared" si="2"/>
        <v>129819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1204</v>
      </c>
      <c r="C19" s="14">
        <v>1362</v>
      </c>
      <c r="D19" s="14">
        <v>820</v>
      </c>
      <c r="E19" s="14">
        <v>133</v>
      </c>
      <c r="F19" s="14">
        <v>1078</v>
      </c>
      <c r="G19" s="14">
        <v>2176</v>
      </c>
      <c r="H19" s="14">
        <v>1363</v>
      </c>
      <c r="I19" s="14">
        <v>707</v>
      </c>
      <c r="J19" s="14">
        <v>763</v>
      </c>
      <c r="K19" s="14">
        <v>698</v>
      </c>
      <c r="L19" s="14">
        <v>324</v>
      </c>
      <c r="M19" s="14">
        <v>184</v>
      </c>
      <c r="N19" s="12">
        <f t="shared" si="2"/>
        <v>10812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126626</v>
      </c>
      <c r="C20" s="18">
        <f>C21+C22+C23</f>
        <v>81020</v>
      </c>
      <c r="D20" s="18">
        <f>D21+D22+D23</f>
        <v>74906</v>
      </c>
      <c r="E20" s="18">
        <f>E21+E22+E23</f>
        <v>11919</v>
      </c>
      <c r="F20" s="18">
        <f aca="true" t="shared" si="6" ref="F20:M20">F21+F22+F23</f>
        <v>63030</v>
      </c>
      <c r="G20" s="18">
        <f t="shared" si="6"/>
        <v>104755</v>
      </c>
      <c r="H20" s="18">
        <f t="shared" si="6"/>
        <v>108850</v>
      </c>
      <c r="I20" s="18">
        <f t="shared" si="6"/>
        <v>100960</v>
      </c>
      <c r="J20" s="18">
        <f t="shared" si="6"/>
        <v>65576</v>
      </c>
      <c r="K20" s="18">
        <f t="shared" si="6"/>
        <v>103298</v>
      </c>
      <c r="L20" s="18">
        <f t="shared" si="6"/>
        <v>40422</v>
      </c>
      <c r="M20" s="18">
        <f t="shared" si="6"/>
        <v>23113</v>
      </c>
      <c r="N20" s="12">
        <f aca="true" t="shared" si="7" ref="N20:N26">SUM(B20:M20)</f>
        <v>904475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70848</v>
      </c>
      <c r="C21" s="14">
        <v>48454</v>
      </c>
      <c r="D21" s="14">
        <v>44643</v>
      </c>
      <c r="E21" s="14">
        <v>7028</v>
      </c>
      <c r="F21" s="14">
        <v>36410</v>
      </c>
      <c r="G21" s="14">
        <v>63054</v>
      </c>
      <c r="H21" s="14">
        <v>65896</v>
      </c>
      <c r="I21" s="14">
        <v>59591</v>
      </c>
      <c r="J21" s="14">
        <v>37612</v>
      </c>
      <c r="K21" s="14">
        <v>57125</v>
      </c>
      <c r="L21" s="14">
        <v>22510</v>
      </c>
      <c r="M21" s="14">
        <v>12553</v>
      </c>
      <c r="N21" s="12">
        <f t="shared" si="7"/>
        <v>525724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53027</v>
      </c>
      <c r="C22" s="14">
        <v>30075</v>
      </c>
      <c r="D22" s="14">
        <v>28901</v>
      </c>
      <c r="E22" s="14">
        <v>4570</v>
      </c>
      <c r="F22" s="14">
        <v>25007</v>
      </c>
      <c r="G22" s="14">
        <v>38415</v>
      </c>
      <c r="H22" s="14">
        <v>40581</v>
      </c>
      <c r="I22" s="14">
        <v>39640</v>
      </c>
      <c r="J22" s="14">
        <v>26415</v>
      </c>
      <c r="K22" s="14">
        <v>44189</v>
      </c>
      <c r="L22" s="14">
        <v>16944</v>
      </c>
      <c r="M22" s="14">
        <v>10102</v>
      </c>
      <c r="N22" s="12">
        <f t="shared" si="7"/>
        <v>357866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2751</v>
      </c>
      <c r="C23" s="14">
        <v>2491</v>
      </c>
      <c r="D23" s="14">
        <v>1362</v>
      </c>
      <c r="E23" s="14">
        <v>321</v>
      </c>
      <c r="F23" s="14">
        <v>1613</v>
      </c>
      <c r="G23" s="14">
        <v>3286</v>
      </c>
      <c r="H23" s="14">
        <v>2373</v>
      </c>
      <c r="I23" s="14">
        <v>1729</v>
      </c>
      <c r="J23" s="14">
        <v>1549</v>
      </c>
      <c r="K23" s="14">
        <v>1984</v>
      </c>
      <c r="L23" s="14">
        <v>968</v>
      </c>
      <c r="M23" s="14">
        <v>458</v>
      </c>
      <c r="N23" s="12">
        <f t="shared" si="7"/>
        <v>20885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188826</v>
      </c>
      <c r="C24" s="14">
        <f>C25+C26</f>
        <v>139470</v>
      </c>
      <c r="D24" s="14">
        <f>D25+D26</f>
        <v>130431</v>
      </c>
      <c r="E24" s="14">
        <f>E25+E26</f>
        <v>23948</v>
      </c>
      <c r="F24" s="14">
        <f aca="true" t="shared" si="8" ref="F24:M24">F25+F26</f>
        <v>128013</v>
      </c>
      <c r="G24" s="14">
        <f t="shared" si="8"/>
        <v>193548</v>
      </c>
      <c r="H24" s="14">
        <f t="shared" si="8"/>
        <v>162670</v>
      </c>
      <c r="I24" s="14">
        <f t="shared" si="8"/>
        <v>135036</v>
      </c>
      <c r="J24" s="14">
        <f t="shared" si="8"/>
        <v>100698</v>
      </c>
      <c r="K24" s="14">
        <f t="shared" si="8"/>
        <v>116718</v>
      </c>
      <c r="L24" s="14">
        <f t="shared" si="8"/>
        <v>39643</v>
      </c>
      <c r="M24" s="14">
        <f t="shared" si="8"/>
        <v>22204</v>
      </c>
      <c r="N24" s="12">
        <f t="shared" si="7"/>
        <v>1381205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75037</v>
      </c>
      <c r="C25" s="14">
        <v>62048</v>
      </c>
      <c r="D25" s="14">
        <v>58458</v>
      </c>
      <c r="E25" s="14">
        <v>12207</v>
      </c>
      <c r="F25" s="14">
        <v>57741</v>
      </c>
      <c r="G25" s="14">
        <v>90534</v>
      </c>
      <c r="H25" s="14">
        <v>79077</v>
      </c>
      <c r="I25" s="14">
        <v>54963</v>
      </c>
      <c r="J25" s="14">
        <v>46607</v>
      </c>
      <c r="K25" s="14">
        <v>47124</v>
      </c>
      <c r="L25" s="14">
        <v>16835</v>
      </c>
      <c r="M25" s="14">
        <v>8077</v>
      </c>
      <c r="N25" s="12">
        <f t="shared" si="7"/>
        <v>608708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113789</v>
      </c>
      <c r="C26" s="14">
        <v>77422</v>
      </c>
      <c r="D26" s="14">
        <v>71973</v>
      </c>
      <c r="E26" s="14">
        <v>11741</v>
      </c>
      <c r="F26" s="14">
        <v>70272</v>
      </c>
      <c r="G26" s="14">
        <v>103014</v>
      </c>
      <c r="H26" s="14">
        <v>83593</v>
      </c>
      <c r="I26" s="14">
        <v>80073</v>
      </c>
      <c r="J26" s="14">
        <v>54091</v>
      </c>
      <c r="K26" s="14">
        <v>69594</v>
      </c>
      <c r="L26" s="14">
        <v>22808</v>
      </c>
      <c r="M26" s="14">
        <v>14127</v>
      </c>
      <c r="N26" s="12">
        <f t="shared" si="7"/>
        <v>772497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1099598.58997602</v>
      </c>
      <c r="C36" s="61">
        <f aca="true" t="shared" si="11" ref="C36:M36">C37+C38+C39+C40</f>
        <v>787197.1061955</v>
      </c>
      <c r="D36" s="61">
        <f t="shared" si="11"/>
        <v>742677.6066849</v>
      </c>
      <c r="E36" s="61">
        <f t="shared" si="11"/>
        <v>162340.10712479998</v>
      </c>
      <c r="F36" s="61">
        <f t="shared" si="11"/>
        <v>728614.495313</v>
      </c>
      <c r="G36" s="61">
        <f t="shared" si="11"/>
        <v>931304.5474</v>
      </c>
      <c r="H36" s="61">
        <f t="shared" si="11"/>
        <v>977886.4535000001</v>
      </c>
      <c r="I36" s="61">
        <f t="shared" si="11"/>
        <v>849542.5253546</v>
      </c>
      <c r="J36" s="61">
        <f t="shared" si="11"/>
        <v>676938.7900952</v>
      </c>
      <c r="K36" s="61">
        <f t="shared" si="11"/>
        <v>813575.0743475199</v>
      </c>
      <c r="L36" s="61">
        <f t="shared" si="11"/>
        <v>396904.65060815995</v>
      </c>
      <c r="M36" s="61">
        <f t="shared" si="11"/>
        <v>228870.65027648004</v>
      </c>
      <c r="N36" s="61">
        <f>N37+N38+N39+N40</f>
        <v>8395450.596876178</v>
      </c>
    </row>
    <row r="37" spans="1:14" ht="18.75" customHeight="1">
      <c r="A37" s="58" t="s">
        <v>55</v>
      </c>
      <c r="B37" s="55">
        <f aca="true" t="shared" si="12" ref="B37:M37">B29*B7</f>
        <v>1099698.5603999998</v>
      </c>
      <c r="C37" s="55">
        <f t="shared" si="12"/>
        <v>787161.3724</v>
      </c>
      <c r="D37" s="55">
        <f t="shared" si="12"/>
        <v>732631.1304</v>
      </c>
      <c r="E37" s="55">
        <f t="shared" si="12"/>
        <v>162097.87219999998</v>
      </c>
      <c r="F37" s="55">
        <f t="shared" si="12"/>
        <v>728639.3400000001</v>
      </c>
      <c r="G37" s="55">
        <f t="shared" si="12"/>
        <v>931469.2205</v>
      </c>
      <c r="H37" s="55">
        <f t="shared" si="12"/>
        <v>977773.2975</v>
      </c>
      <c r="I37" s="55">
        <f t="shared" si="12"/>
        <v>849513.2212</v>
      </c>
      <c r="J37" s="55">
        <f t="shared" si="12"/>
        <v>676813.0616</v>
      </c>
      <c r="K37" s="55">
        <f t="shared" si="12"/>
        <v>813432.6288</v>
      </c>
      <c r="L37" s="55">
        <f t="shared" si="12"/>
        <v>396825.0768</v>
      </c>
      <c r="M37" s="55">
        <f t="shared" si="12"/>
        <v>228848.48690000002</v>
      </c>
      <c r="N37" s="57">
        <f>SUM(B37:M37)</f>
        <v>8384903.268699999</v>
      </c>
    </row>
    <row r="38" spans="1:14" ht="18.75" customHeight="1">
      <c r="A38" s="58" t="s">
        <v>56</v>
      </c>
      <c r="B38" s="55">
        <f aca="true" t="shared" si="13" ref="B38:M38">B30*B7</f>
        <v>-3357.0504239800002</v>
      </c>
      <c r="C38" s="55">
        <f t="shared" si="13"/>
        <v>-2356.7862044999997</v>
      </c>
      <c r="D38" s="55">
        <f t="shared" si="13"/>
        <v>-2240.5037150999997</v>
      </c>
      <c r="E38" s="55">
        <f t="shared" si="13"/>
        <v>-404.0450752</v>
      </c>
      <c r="F38" s="55">
        <f t="shared" si="13"/>
        <v>-2186.244687</v>
      </c>
      <c r="G38" s="55">
        <f t="shared" si="13"/>
        <v>-2826.8331000000003</v>
      </c>
      <c r="H38" s="55">
        <f t="shared" si="13"/>
        <v>-2784.404</v>
      </c>
      <c r="I38" s="55">
        <f t="shared" si="13"/>
        <v>-2517.2958454</v>
      </c>
      <c r="J38" s="55">
        <f t="shared" si="13"/>
        <v>-1992.8715048000001</v>
      </c>
      <c r="K38" s="55">
        <f t="shared" si="13"/>
        <v>-2459.79445248</v>
      </c>
      <c r="L38" s="55">
        <f t="shared" si="13"/>
        <v>-1191.5861918399999</v>
      </c>
      <c r="M38" s="55">
        <f t="shared" si="13"/>
        <v>-696.8766235200001</v>
      </c>
      <c r="N38" s="25">
        <f>SUM(B38:M38)</f>
        <v>-25014.29182382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-71214.2</v>
      </c>
      <c r="C42" s="25">
        <f aca="true" t="shared" si="15" ref="C42:M42">+C43+C46+C54+C55</f>
        <v>-73425.8</v>
      </c>
      <c r="D42" s="25">
        <f t="shared" si="15"/>
        <v>-50017.8</v>
      </c>
      <c r="E42" s="25">
        <f t="shared" si="15"/>
        <v>-6097.4</v>
      </c>
      <c r="F42" s="25">
        <f t="shared" si="15"/>
        <v>-41331</v>
      </c>
      <c r="G42" s="25">
        <f t="shared" si="15"/>
        <v>-79502</v>
      </c>
      <c r="H42" s="25">
        <f t="shared" si="15"/>
        <v>-95863.2</v>
      </c>
      <c r="I42" s="25">
        <f t="shared" si="15"/>
        <v>-45017</v>
      </c>
      <c r="J42" s="25">
        <f t="shared" si="15"/>
        <v>-59187.2</v>
      </c>
      <c r="K42" s="25">
        <f t="shared" si="15"/>
        <v>-47342.6</v>
      </c>
      <c r="L42" s="25">
        <f t="shared" si="15"/>
        <v>-32841.8</v>
      </c>
      <c r="M42" s="25">
        <f t="shared" si="15"/>
        <v>-22091.6</v>
      </c>
      <c r="N42" s="25">
        <f>+N43+N46+N54+N55</f>
        <v>-623931.6</v>
      </c>
    </row>
    <row r="43" spans="1:14" ht="18.75" customHeight="1">
      <c r="A43" s="17" t="s">
        <v>60</v>
      </c>
      <c r="B43" s="26">
        <f>B44+B45</f>
        <v>-70714.2</v>
      </c>
      <c r="C43" s="26">
        <f>C44+C45</f>
        <v>-72925.8</v>
      </c>
      <c r="D43" s="26">
        <f>D44+D45</f>
        <v>-49517.8</v>
      </c>
      <c r="E43" s="26">
        <f>E44+E45</f>
        <v>-5597.4</v>
      </c>
      <c r="F43" s="26">
        <f aca="true" t="shared" si="16" ref="F43:M43">F44+F45</f>
        <v>-40831</v>
      </c>
      <c r="G43" s="26">
        <f t="shared" si="16"/>
        <v>-79002</v>
      </c>
      <c r="H43" s="26">
        <f t="shared" si="16"/>
        <v>-94863.2</v>
      </c>
      <c r="I43" s="26">
        <f t="shared" si="16"/>
        <v>-44517</v>
      </c>
      <c r="J43" s="26">
        <f t="shared" si="16"/>
        <v>-58687.2</v>
      </c>
      <c r="K43" s="26">
        <f t="shared" si="16"/>
        <v>-46842.6</v>
      </c>
      <c r="L43" s="26">
        <f t="shared" si="16"/>
        <v>-32341.8</v>
      </c>
      <c r="M43" s="26">
        <f t="shared" si="16"/>
        <v>-21591.6</v>
      </c>
      <c r="N43" s="25">
        <f aca="true" t="shared" si="17" ref="N43:N55">SUM(B43:M43)</f>
        <v>-617431.6</v>
      </c>
    </row>
    <row r="44" spans="1:25" ht="18.75" customHeight="1">
      <c r="A44" s="13" t="s">
        <v>61</v>
      </c>
      <c r="B44" s="20">
        <f>ROUND(-B9*$D$3,2)</f>
        <v>-70714.2</v>
      </c>
      <c r="C44" s="20">
        <f>ROUND(-C9*$D$3,2)</f>
        <v>-72925.8</v>
      </c>
      <c r="D44" s="20">
        <f>ROUND(-D9*$D$3,2)</f>
        <v>-49517.8</v>
      </c>
      <c r="E44" s="20">
        <f>ROUND(-E9*$D$3,2)</f>
        <v>-5597.4</v>
      </c>
      <c r="F44" s="20">
        <f aca="true" t="shared" si="18" ref="F44:M44">ROUND(-F9*$D$3,2)</f>
        <v>-40831</v>
      </c>
      <c r="G44" s="20">
        <f t="shared" si="18"/>
        <v>-79002</v>
      </c>
      <c r="H44" s="20">
        <f t="shared" si="18"/>
        <v>-94863.2</v>
      </c>
      <c r="I44" s="20">
        <f t="shared" si="18"/>
        <v>-44517</v>
      </c>
      <c r="J44" s="20">
        <f t="shared" si="18"/>
        <v>-58687.2</v>
      </c>
      <c r="K44" s="20">
        <f t="shared" si="18"/>
        <v>-46842.6</v>
      </c>
      <c r="L44" s="20">
        <f t="shared" si="18"/>
        <v>-32341.8</v>
      </c>
      <c r="M44" s="20">
        <f t="shared" si="18"/>
        <v>-21591.6</v>
      </c>
      <c r="N44" s="47">
        <f t="shared" si="17"/>
        <v>-617431.6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1028384.38997602</v>
      </c>
      <c r="C57" s="29">
        <f t="shared" si="21"/>
        <v>713771.3061955</v>
      </c>
      <c r="D57" s="29">
        <f t="shared" si="21"/>
        <v>692659.8066849</v>
      </c>
      <c r="E57" s="29">
        <f t="shared" si="21"/>
        <v>156242.70712479998</v>
      </c>
      <c r="F57" s="29">
        <f t="shared" si="21"/>
        <v>687283.495313</v>
      </c>
      <c r="G57" s="29">
        <f t="shared" si="21"/>
        <v>851802.5474</v>
      </c>
      <c r="H57" s="29">
        <f t="shared" si="21"/>
        <v>882023.2535000001</v>
      </c>
      <c r="I57" s="29">
        <f t="shared" si="21"/>
        <v>804525.5253546</v>
      </c>
      <c r="J57" s="29">
        <f t="shared" si="21"/>
        <v>617751.5900952</v>
      </c>
      <c r="K57" s="29">
        <f t="shared" si="21"/>
        <v>766232.4743475199</v>
      </c>
      <c r="L57" s="29">
        <f t="shared" si="21"/>
        <v>364062.85060815996</v>
      </c>
      <c r="M57" s="29">
        <f t="shared" si="21"/>
        <v>206779.05027648003</v>
      </c>
      <c r="N57" s="29">
        <f>SUM(B57:M57)</f>
        <v>7771518.996876179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1028384.39</v>
      </c>
      <c r="C60" s="36">
        <f aca="true" t="shared" si="22" ref="C60:M60">SUM(C61:C74)</f>
        <v>713771.31</v>
      </c>
      <c r="D60" s="36">
        <f t="shared" si="22"/>
        <v>692659.81</v>
      </c>
      <c r="E60" s="36">
        <f t="shared" si="22"/>
        <v>156242.7</v>
      </c>
      <c r="F60" s="36">
        <f t="shared" si="22"/>
        <v>687283.5</v>
      </c>
      <c r="G60" s="36">
        <f t="shared" si="22"/>
        <v>851802.55</v>
      </c>
      <c r="H60" s="36">
        <f t="shared" si="22"/>
        <v>882023.26</v>
      </c>
      <c r="I60" s="36">
        <f t="shared" si="22"/>
        <v>804525.51</v>
      </c>
      <c r="J60" s="36">
        <f t="shared" si="22"/>
        <v>617751.59</v>
      </c>
      <c r="K60" s="36">
        <f t="shared" si="22"/>
        <v>766232.48</v>
      </c>
      <c r="L60" s="36">
        <f t="shared" si="22"/>
        <v>364062.85</v>
      </c>
      <c r="M60" s="36">
        <f t="shared" si="22"/>
        <v>206779.05</v>
      </c>
      <c r="N60" s="29">
        <f>SUM(N61:N74)</f>
        <v>7771518.999999999</v>
      </c>
    </row>
    <row r="61" spans="1:15" ht="18.75" customHeight="1">
      <c r="A61" s="17" t="s">
        <v>75</v>
      </c>
      <c r="B61" s="36">
        <v>201821.9</v>
      </c>
      <c r="C61" s="36">
        <v>204580.22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406402.12</v>
      </c>
      <c r="O61"/>
    </row>
    <row r="62" spans="1:15" ht="18.75" customHeight="1">
      <c r="A62" s="17" t="s">
        <v>76</v>
      </c>
      <c r="B62" s="36">
        <v>826562.49</v>
      </c>
      <c r="C62" s="36">
        <v>509191.09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1335753.58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692659.81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692659.81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156242.7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156242.7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687283.5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687283.5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851802.55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851802.55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688195.39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688195.39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193827.87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193827.87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804525.51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804525.51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617751.59</v>
      </c>
      <c r="K70" s="35">
        <v>0</v>
      </c>
      <c r="L70" s="35">
        <v>0</v>
      </c>
      <c r="M70" s="35">
        <v>0</v>
      </c>
      <c r="N70" s="29">
        <f t="shared" si="23"/>
        <v>617751.59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766232.48</v>
      </c>
      <c r="L71" s="35">
        <v>0</v>
      </c>
      <c r="M71" s="62"/>
      <c r="N71" s="26">
        <f t="shared" si="23"/>
        <v>766232.48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364062.85</v>
      </c>
      <c r="M72" s="35">
        <v>0</v>
      </c>
      <c r="N72" s="29">
        <f t="shared" si="23"/>
        <v>364062.85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206779.05</v>
      </c>
      <c r="N73" s="26">
        <f t="shared" si="23"/>
        <v>206779.05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2.2684365668874173</v>
      </c>
      <c r="C78" s="45">
        <v>2.2434231581459168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1.978530101751266</v>
      </c>
      <c r="C79" s="45">
        <v>1.8659328466571197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1.8146040522492062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2.523865973147601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2.1189277476676556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1.6802029068288469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1.9766439080184564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1.93299687688113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1.9196662170449694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2.1623016063654714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2.0672619484782695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2.4543920711398037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2.404532850156856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2016-12-07T16:14:55Z</dcterms:modified>
  <cp:category/>
  <cp:version/>
  <cp:contentType/>
  <cp:contentStatus/>
</cp:coreProperties>
</file>