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<sst xmlns="http://schemas.openxmlformats.org/spreadsheetml/2006/main" count="105" uniqueCount="103">
  <si>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</si>
  <si>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</si>
  <si>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</si>
  <si>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</si>
  <si>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</si>
  <si>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</si>
  <si>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</si>
  <si>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</si>
  <si>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</si>
  <si>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</si>
  <si>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</si>
  <si>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</si>
  <si>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</si>
  <si>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</si>
  <si>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</si>
  <si>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</si>
  <si>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</si>
  <si>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</si>
  <si>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</si>
  <si>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</si>
  <si>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</si>
  <si>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</si>
  <si>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</si>
  <si>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</si>
  <si>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</si>
  <si>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</si>
  <si>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</si>
  <si>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</si>
  <si>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</si>
  <si>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</si>
  <si>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</si>
  <si>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</si>
  <si>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</si>
  <si>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</si>
  <si>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</si>
  <si>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</si>
  <si>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</si>
  <si>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</si>
  <si>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</si>
  <si>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</si>
  <si>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</si>
  <si>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</si>
  <si>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</si>
  <si>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</si>
  <si>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</si>
  <si>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</si>
  <si>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</si>
  <si>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</si>
  <si>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</si>
  <si>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</si>
  <si>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</si>
  <si>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</si>
  <si>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</si>
  <si>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</si>
  <si>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</si>
  <si>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</si>
  <si>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</si>
  <si>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</si>
  <si>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</si>
  <si>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</si>
  <si>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</si>
  <si>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</si>
  <si>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</si>
  <si>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</si>
  <si>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</si>
  <si>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</si>
  <si>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</si>
  <si>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</si>
  <si>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</si>
  <si>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</si>
  <si>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</si>
  <si>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</si>
  <si>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</si>
  <si>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</si>
  <si>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</si>
  <si>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</si>
  <si>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</si>
  <si>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</si>
  <si>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</si>
  <si>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</si>
  <si>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</si>
  <si>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</si>
  <si>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</si>
  <si>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</si>
  <si>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</si>
  <si>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</si>
  <si>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</si>
  <si>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</si>
  <si>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</si>
  <si>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</si>
  <si>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</si>
  <si>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</si>
  <si>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</si>
  <si>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</si>
  <si>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</si>
  <si>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</si>
  <si>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</si>
  <si>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</si>
  <si>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</si>
  <si>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</si>
  <si>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</si>
  <si>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</si>
  <si>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23/11/16 - VENCIMENTO 07/12/16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</si>
</sst>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528760</v>
      </c>
      <c r="C7" s="10">
        <f>C8+C20+C24</f>
        <v>393060</v>
      </c>
      <c r="D7" s="10">
        <f>D8+D20+D24</f>
        <v>398156</v>
      </c>
      <c r="E7" s="10">
        <f>E8+E20+E24</f>
        <v>61204</v>
      </c>
      <c r="F7" s="10">
        <f aca="true" t="shared" si="0" ref="F7:M7">F8+F20+F24</f>
        <v>342172</v>
      </c>
      <c r="G7" s="10">
        <f t="shared" si="0"/>
        <v>548219</v>
      </c>
      <c r="H7" s="10">
        <f t="shared" si="0"/>
        <v>494503</v>
      </c>
      <c r="I7" s="10">
        <f t="shared" si="0"/>
        <v>438768</v>
      </c>
      <c r="J7" s="10">
        <f t="shared" si="0"/>
        <v>310018</v>
      </c>
      <c r="K7" s="10">
        <f t="shared" si="0"/>
        <v>394197</v>
      </c>
      <c r="L7" s="10">
        <f t="shared" si="0"/>
        <v>157153</v>
      </c>
      <c r="M7" s="10">
        <f t="shared" si="0"/>
        <v>94223</v>
      </c>
      <c r="N7" s="10">
        <f>+N8+N20+N24</f>
        <v>4160433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221369</v>
      </c>
      <c r="C8" s="12">
        <f>+C9+C12+C16</f>
        <v>177519</v>
      </c>
      <c r="D8" s="12">
        <f>+D9+D12+D16</f>
        <v>194742</v>
      </c>
      <c r="E8" s="12">
        <f>+E9+E12+E16</f>
        <v>27308</v>
      </c>
      <c r="F8" s="12">
        <f aca="true" t="shared" si="1" ref="F8:M8">+F9+F12+F16</f>
        <v>151597</v>
      </c>
      <c r="G8" s="12">
        <f t="shared" si="1"/>
        <v>254287</v>
      </c>
      <c r="H8" s="12">
        <f t="shared" si="1"/>
        <v>224914</v>
      </c>
      <c r="I8" s="12">
        <f t="shared" si="1"/>
        <v>204426</v>
      </c>
      <c r="J8" s="12">
        <f t="shared" si="1"/>
        <v>145144</v>
      </c>
      <c r="K8" s="12">
        <f t="shared" si="1"/>
        <v>174271</v>
      </c>
      <c r="L8" s="12">
        <f t="shared" si="1"/>
        <v>79031</v>
      </c>
      <c r="M8" s="12">
        <f t="shared" si="1"/>
        <v>49111</v>
      </c>
      <c r="N8" s="12">
        <f>SUM(B8:M8)</f>
        <v>1903719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18135</v>
      </c>
      <c r="C9" s="14">
        <v>18684</v>
      </c>
      <c r="D9" s="14">
        <v>13124</v>
      </c>
      <c r="E9" s="14">
        <v>1363</v>
      </c>
      <c r="F9" s="14">
        <v>10758</v>
      </c>
      <c r="G9" s="14">
        <v>20543</v>
      </c>
      <c r="H9" s="14">
        <v>24995</v>
      </c>
      <c r="I9" s="14">
        <v>11285</v>
      </c>
      <c r="J9" s="14">
        <v>14964</v>
      </c>
      <c r="K9" s="14">
        <v>12562</v>
      </c>
      <c r="L9" s="14">
        <v>8348</v>
      </c>
      <c r="M9" s="14">
        <v>5413</v>
      </c>
      <c r="N9" s="12">
        <f aca="true" t="shared" si="2" ref="N9:N19">SUM(B9:M9)</f>
        <v>160174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18135</v>
      </c>
      <c r="C10" s="14">
        <f>+C9-C11</f>
        <v>18684</v>
      </c>
      <c r="D10" s="14">
        <f>+D9-D11</f>
        <v>13124</v>
      </c>
      <c r="E10" s="14">
        <f>+E9-E11</f>
        <v>1363</v>
      </c>
      <c r="F10" s="14">
        <f aca="true" t="shared" si="3" ref="F10:M10">+F9-F11</f>
        <v>10758</v>
      </c>
      <c r="G10" s="14">
        <f t="shared" si="3"/>
        <v>20543</v>
      </c>
      <c r="H10" s="14">
        <f t="shared" si="3"/>
        <v>24995</v>
      </c>
      <c r="I10" s="14">
        <f t="shared" si="3"/>
        <v>11285</v>
      </c>
      <c r="J10" s="14">
        <f t="shared" si="3"/>
        <v>14964</v>
      </c>
      <c r="K10" s="14">
        <f t="shared" si="3"/>
        <v>12562</v>
      </c>
      <c r="L10" s="14">
        <f t="shared" si="3"/>
        <v>8348</v>
      </c>
      <c r="M10" s="14">
        <f t="shared" si="3"/>
        <v>5413</v>
      </c>
      <c r="N10" s="12">
        <f t="shared" si="2"/>
        <v>160174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166588</v>
      </c>
      <c r="C12" s="14">
        <f>C13+C14+C15</f>
        <v>133120</v>
      </c>
      <c r="D12" s="14">
        <f>D13+D14+D15</f>
        <v>154053</v>
      </c>
      <c r="E12" s="14">
        <f>E13+E14+E15</f>
        <v>22029</v>
      </c>
      <c r="F12" s="14">
        <f aca="true" t="shared" si="4" ref="F12:M12">F13+F14+F15</f>
        <v>117716</v>
      </c>
      <c r="G12" s="14">
        <f t="shared" si="4"/>
        <v>194581</v>
      </c>
      <c r="H12" s="14">
        <f t="shared" si="4"/>
        <v>166831</v>
      </c>
      <c r="I12" s="14">
        <f t="shared" si="4"/>
        <v>159520</v>
      </c>
      <c r="J12" s="14">
        <f t="shared" si="4"/>
        <v>107474</v>
      </c>
      <c r="K12" s="14">
        <f t="shared" si="4"/>
        <v>129556</v>
      </c>
      <c r="L12" s="14">
        <f t="shared" si="4"/>
        <v>59749</v>
      </c>
      <c r="M12" s="14">
        <f t="shared" si="4"/>
        <v>37641</v>
      </c>
      <c r="N12" s="12">
        <f t="shared" si="2"/>
        <v>1448858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83186</v>
      </c>
      <c r="C13" s="14">
        <v>67854</v>
      </c>
      <c r="D13" s="14">
        <v>76546</v>
      </c>
      <c r="E13" s="14">
        <v>11122</v>
      </c>
      <c r="F13" s="14">
        <v>57694</v>
      </c>
      <c r="G13" s="14">
        <v>97953</v>
      </c>
      <c r="H13" s="14">
        <v>87838</v>
      </c>
      <c r="I13" s="14">
        <v>82847</v>
      </c>
      <c r="J13" s="14">
        <v>53632</v>
      </c>
      <c r="K13" s="14">
        <v>64398</v>
      </c>
      <c r="L13" s="14">
        <v>29397</v>
      </c>
      <c r="M13" s="14">
        <v>17946</v>
      </c>
      <c r="N13" s="12">
        <f t="shared" si="2"/>
        <v>730413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78266</v>
      </c>
      <c r="C14" s="14">
        <v>59014</v>
      </c>
      <c r="D14" s="14">
        <v>74004</v>
      </c>
      <c r="E14" s="14">
        <v>10054</v>
      </c>
      <c r="F14" s="14">
        <v>55634</v>
      </c>
      <c r="G14" s="14">
        <v>87749</v>
      </c>
      <c r="H14" s="14">
        <v>72708</v>
      </c>
      <c r="I14" s="14">
        <v>73458</v>
      </c>
      <c r="J14" s="14">
        <v>50061</v>
      </c>
      <c r="K14" s="14">
        <v>61533</v>
      </c>
      <c r="L14" s="14">
        <v>28230</v>
      </c>
      <c r="M14" s="14">
        <v>18708</v>
      </c>
      <c r="N14" s="12">
        <f t="shared" si="2"/>
        <v>669419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5136</v>
      </c>
      <c r="C15" s="14">
        <v>6252</v>
      </c>
      <c r="D15" s="14">
        <v>3503</v>
      </c>
      <c r="E15" s="14">
        <v>853</v>
      </c>
      <c r="F15" s="14">
        <v>4388</v>
      </c>
      <c r="G15" s="14">
        <v>8879</v>
      </c>
      <c r="H15" s="14">
        <v>6285</v>
      </c>
      <c r="I15" s="14">
        <v>3215</v>
      </c>
      <c r="J15" s="14">
        <v>3781</v>
      </c>
      <c r="K15" s="14">
        <v>3625</v>
      </c>
      <c r="L15" s="14">
        <v>2122</v>
      </c>
      <c r="M15" s="14">
        <v>987</v>
      </c>
      <c r="N15" s="12">
        <f t="shared" si="2"/>
        <v>49026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36646</v>
      </c>
      <c r="C16" s="14">
        <f>C17+C18+C19</f>
        <v>25715</v>
      </c>
      <c r="D16" s="14">
        <f>D17+D18+D19</f>
        <v>27565</v>
      </c>
      <c r="E16" s="14">
        <f>E17+E18+E19</f>
        <v>3916</v>
      </c>
      <c r="F16" s="14">
        <f aca="true" t="shared" si="5" ref="F16:M16">F17+F18+F19</f>
        <v>23123</v>
      </c>
      <c r="G16" s="14">
        <f t="shared" si="5"/>
        <v>39163</v>
      </c>
      <c r="H16" s="14">
        <f t="shared" si="5"/>
        <v>33088</v>
      </c>
      <c r="I16" s="14">
        <f t="shared" si="5"/>
        <v>33621</v>
      </c>
      <c r="J16" s="14">
        <f t="shared" si="5"/>
        <v>22706</v>
      </c>
      <c r="K16" s="14">
        <f t="shared" si="5"/>
        <v>32153</v>
      </c>
      <c r="L16" s="14">
        <f t="shared" si="5"/>
        <v>10934</v>
      </c>
      <c r="M16" s="14">
        <f t="shared" si="5"/>
        <v>6057</v>
      </c>
      <c r="N16" s="12">
        <f t="shared" si="2"/>
        <v>294687</v>
      </c>
    </row>
    <row r="17" spans="1:25" ht="18.75" customHeight="1">
      <c r="A17" s="15" t="s">
        <v>16</v>
      </c>
      <c r="B17" s="14">
        <v>19332</v>
      </c>
      <c r="C17" s="14">
        <v>14388</v>
      </c>
      <c r="D17" s="14">
        <v>12910</v>
      </c>
      <c r="E17" s="14">
        <v>2077</v>
      </c>
      <c r="F17" s="14">
        <v>11841</v>
      </c>
      <c r="G17" s="14">
        <v>20780</v>
      </c>
      <c r="H17" s="14">
        <v>17828</v>
      </c>
      <c r="I17" s="14">
        <v>18393</v>
      </c>
      <c r="J17" s="14">
        <v>11739</v>
      </c>
      <c r="K17" s="14">
        <v>17241</v>
      </c>
      <c r="L17" s="14">
        <v>6039</v>
      </c>
      <c r="M17" s="14">
        <v>3186</v>
      </c>
      <c r="N17" s="12">
        <f t="shared" si="2"/>
        <v>155754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16072</v>
      </c>
      <c r="C18" s="14">
        <v>9952</v>
      </c>
      <c r="D18" s="14">
        <v>13850</v>
      </c>
      <c r="E18" s="14">
        <v>1709</v>
      </c>
      <c r="F18" s="14">
        <v>10217</v>
      </c>
      <c r="G18" s="14">
        <v>16307</v>
      </c>
      <c r="H18" s="14">
        <v>13902</v>
      </c>
      <c r="I18" s="14">
        <v>14576</v>
      </c>
      <c r="J18" s="14">
        <v>10199</v>
      </c>
      <c r="K18" s="14">
        <v>14243</v>
      </c>
      <c r="L18" s="14">
        <v>4586</v>
      </c>
      <c r="M18" s="14">
        <v>2704</v>
      </c>
      <c r="N18" s="12">
        <f t="shared" si="2"/>
        <v>128317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1242</v>
      </c>
      <c r="C19" s="14">
        <v>1375</v>
      </c>
      <c r="D19" s="14">
        <v>805</v>
      </c>
      <c r="E19" s="14">
        <v>130</v>
      </c>
      <c r="F19" s="14">
        <v>1065</v>
      </c>
      <c r="G19" s="14">
        <v>2076</v>
      </c>
      <c r="H19" s="14">
        <v>1358</v>
      </c>
      <c r="I19" s="14">
        <v>652</v>
      </c>
      <c r="J19" s="14">
        <v>768</v>
      </c>
      <c r="K19" s="14">
        <v>669</v>
      </c>
      <c r="L19" s="14">
        <v>309</v>
      </c>
      <c r="M19" s="14">
        <v>167</v>
      </c>
      <c r="N19" s="12">
        <f t="shared" si="2"/>
        <v>10616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123927</v>
      </c>
      <c r="C20" s="18">
        <f>C21+C22+C23</f>
        <v>79211</v>
      </c>
      <c r="D20" s="18">
        <f>D21+D22+D23</f>
        <v>73317</v>
      </c>
      <c r="E20" s="18">
        <f>E21+E22+E23</f>
        <v>11331</v>
      </c>
      <c r="F20" s="18">
        <f aca="true" t="shared" si="6" ref="F20:M20">F21+F22+F23</f>
        <v>63350</v>
      </c>
      <c r="G20" s="18">
        <f t="shared" si="6"/>
        <v>103104</v>
      </c>
      <c r="H20" s="18">
        <f t="shared" si="6"/>
        <v>108472</v>
      </c>
      <c r="I20" s="18">
        <f t="shared" si="6"/>
        <v>100661</v>
      </c>
      <c r="J20" s="18">
        <f t="shared" si="6"/>
        <v>65247</v>
      </c>
      <c r="K20" s="18">
        <f t="shared" si="6"/>
        <v>102365</v>
      </c>
      <c r="L20" s="18">
        <f t="shared" si="6"/>
        <v>39725</v>
      </c>
      <c r="M20" s="18">
        <f t="shared" si="6"/>
        <v>22936</v>
      </c>
      <c r="N20" s="12">
        <f aca="true" t="shared" si="7" ref="N20:N26">SUM(B20:M20)</f>
        <v>893646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67498</v>
      </c>
      <c r="C21" s="14">
        <v>46575</v>
      </c>
      <c r="D21" s="14">
        <v>42662</v>
      </c>
      <c r="E21" s="14">
        <v>6670</v>
      </c>
      <c r="F21" s="14">
        <v>35987</v>
      </c>
      <c r="G21" s="14">
        <v>61065</v>
      </c>
      <c r="H21" s="14">
        <v>65033</v>
      </c>
      <c r="I21" s="14">
        <v>58838</v>
      </c>
      <c r="J21" s="14">
        <v>37162</v>
      </c>
      <c r="K21" s="14">
        <v>56070</v>
      </c>
      <c r="L21" s="14">
        <v>21915</v>
      </c>
      <c r="M21" s="14">
        <v>12292</v>
      </c>
      <c r="N21" s="12">
        <f t="shared" si="7"/>
        <v>511767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53679</v>
      </c>
      <c r="C22" s="14">
        <v>30161</v>
      </c>
      <c r="D22" s="14">
        <v>29341</v>
      </c>
      <c r="E22" s="14">
        <v>4356</v>
      </c>
      <c r="F22" s="14">
        <v>25734</v>
      </c>
      <c r="G22" s="14">
        <v>38908</v>
      </c>
      <c r="H22" s="14">
        <v>41041</v>
      </c>
      <c r="I22" s="14">
        <v>40147</v>
      </c>
      <c r="J22" s="14">
        <v>26549</v>
      </c>
      <c r="K22" s="14">
        <v>44277</v>
      </c>
      <c r="L22" s="14">
        <v>16854</v>
      </c>
      <c r="M22" s="14">
        <v>10145</v>
      </c>
      <c r="N22" s="12">
        <f t="shared" si="7"/>
        <v>361192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2750</v>
      </c>
      <c r="C23" s="14">
        <v>2475</v>
      </c>
      <c r="D23" s="14">
        <v>1314</v>
      </c>
      <c r="E23" s="14">
        <v>305</v>
      </c>
      <c r="F23" s="14">
        <v>1629</v>
      </c>
      <c r="G23" s="14">
        <v>3131</v>
      </c>
      <c r="H23" s="14">
        <v>2398</v>
      </c>
      <c r="I23" s="14">
        <v>1676</v>
      </c>
      <c r="J23" s="14">
        <v>1536</v>
      </c>
      <c r="K23" s="14">
        <v>2018</v>
      </c>
      <c r="L23" s="14">
        <v>956</v>
      </c>
      <c r="M23" s="14">
        <v>499</v>
      </c>
      <c r="N23" s="12">
        <f t="shared" si="7"/>
        <v>20687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183464</v>
      </c>
      <c r="C24" s="14">
        <f>C25+C26</f>
        <v>136330</v>
      </c>
      <c r="D24" s="14">
        <f>D25+D26</f>
        <v>130097</v>
      </c>
      <c r="E24" s="14">
        <f>E25+E26</f>
        <v>22565</v>
      </c>
      <c r="F24" s="14">
        <f aca="true" t="shared" si="8" ref="F24:M24">F25+F26</f>
        <v>127225</v>
      </c>
      <c r="G24" s="14">
        <f t="shared" si="8"/>
        <v>190828</v>
      </c>
      <c r="H24" s="14">
        <f t="shared" si="8"/>
        <v>161117</v>
      </c>
      <c r="I24" s="14">
        <f t="shared" si="8"/>
        <v>133681</v>
      </c>
      <c r="J24" s="14">
        <f t="shared" si="8"/>
        <v>99627</v>
      </c>
      <c r="K24" s="14">
        <f t="shared" si="8"/>
        <v>117561</v>
      </c>
      <c r="L24" s="14">
        <f t="shared" si="8"/>
        <v>38397</v>
      </c>
      <c r="M24" s="14">
        <f t="shared" si="8"/>
        <v>22176</v>
      </c>
      <c r="N24" s="12">
        <f t="shared" si="7"/>
        <v>1363068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71822</v>
      </c>
      <c r="C25" s="14">
        <v>59496</v>
      </c>
      <c r="D25" s="14">
        <v>58518</v>
      </c>
      <c r="E25" s="14">
        <v>11257</v>
      </c>
      <c r="F25" s="14">
        <v>57108</v>
      </c>
      <c r="G25" s="14">
        <v>89214</v>
      </c>
      <c r="H25" s="14">
        <v>78340</v>
      </c>
      <c r="I25" s="14">
        <v>54328</v>
      </c>
      <c r="J25" s="14">
        <v>46782</v>
      </c>
      <c r="K25" s="14">
        <v>48493</v>
      </c>
      <c r="L25" s="14">
        <v>16135</v>
      </c>
      <c r="M25" s="14">
        <v>8220</v>
      </c>
      <c r="N25" s="12">
        <f t="shared" si="7"/>
        <v>599713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111642</v>
      </c>
      <c r="C26" s="14">
        <v>76834</v>
      </c>
      <c r="D26" s="14">
        <v>71579</v>
      </c>
      <c r="E26" s="14">
        <v>11308</v>
      </c>
      <c r="F26" s="14">
        <v>70117</v>
      </c>
      <c r="G26" s="14">
        <v>101614</v>
      </c>
      <c r="H26" s="14">
        <v>82777</v>
      </c>
      <c r="I26" s="14">
        <v>79353</v>
      </c>
      <c r="J26" s="14">
        <v>52845</v>
      </c>
      <c r="K26" s="14">
        <v>69068</v>
      </c>
      <c r="L26" s="14">
        <v>22262</v>
      </c>
      <c r="M26" s="14">
        <v>13956</v>
      </c>
      <c r="N26" s="12">
        <f t="shared" si="7"/>
        <v>763355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1072941.4470296</v>
      </c>
      <c r="C36" s="61">
        <f aca="true" t="shared" si="11" ref="C36:M36">C37+C38+C39+C40</f>
        <v>770640.27833</v>
      </c>
      <c r="D36" s="61">
        <f t="shared" si="11"/>
        <v>732650.7429077999</v>
      </c>
      <c r="E36" s="61">
        <f t="shared" si="11"/>
        <v>154502.02135359996</v>
      </c>
      <c r="F36" s="61">
        <f t="shared" si="11"/>
        <v>725048.3555326001</v>
      </c>
      <c r="G36" s="61">
        <f t="shared" si="11"/>
        <v>921148.2726000001</v>
      </c>
      <c r="H36" s="61">
        <f t="shared" si="11"/>
        <v>972568.4927</v>
      </c>
      <c r="I36" s="61">
        <f t="shared" si="11"/>
        <v>842309.8526623999</v>
      </c>
      <c r="J36" s="61">
        <f t="shared" si="11"/>
        <v>670373.0326173999</v>
      </c>
      <c r="K36" s="61">
        <f t="shared" si="11"/>
        <v>814904.1934427199</v>
      </c>
      <c r="L36" s="61">
        <f t="shared" si="11"/>
        <v>385750.91381879</v>
      </c>
      <c r="M36" s="61">
        <f t="shared" si="11"/>
        <v>226569.55085888001</v>
      </c>
      <c r="N36" s="61">
        <f>N37+N38+N39+N40</f>
        <v>8289407.153853791</v>
      </c>
    </row>
    <row r="37" spans="1:14" ht="18.75" customHeight="1">
      <c r="A37" s="58" t="s">
        <v>55</v>
      </c>
      <c r="B37" s="55">
        <f aca="true" t="shared" si="12" ref="B37:M37">B29*B7</f>
        <v>1072959.792</v>
      </c>
      <c r="C37" s="55">
        <f t="shared" si="12"/>
        <v>770554.824</v>
      </c>
      <c r="D37" s="55">
        <f t="shared" si="12"/>
        <v>722573.5088</v>
      </c>
      <c r="E37" s="55">
        <f t="shared" si="12"/>
        <v>154240.20039999997</v>
      </c>
      <c r="F37" s="55">
        <f t="shared" si="12"/>
        <v>725062.4680000001</v>
      </c>
      <c r="G37" s="55">
        <f t="shared" si="12"/>
        <v>921282.0295000001</v>
      </c>
      <c r="H37" s="55">
        <f t="shared" si="12"/>
        <v>972440.1494999999</v>
      </c>
      <c r="I37" s="55">
        <f t="shared" si="12"/>
        <v>842259.0528</v>
      </c>
      <c r="J37" s="55">
        <f t="shared" si="12"/>
        <v>670227.9142</v>
      </c>
      <c r="K37" s="55">
        <f t="shared" si="12"/>
        <v>814765.7792999999</v>
      </c>
      <c r="L37" s="55">
        <f t="shared" si="12"/>
        <v>385637.7467</v>
      </c>
      <c r="M37" s="55">
        <f t="shared" si="12"/>
        <v>226540.35890000002</v>
      </c>
      <c r="N37" s="57">
        <f>SUM(B37:M37)</f>
        <v>8278543.824100001</v>
      </c>
    </row>
    <row r="38" spans="1:14" ht="18.75" customHeight="1">
      <c r="A38" s="58" t="s">
        <v>56</v>
      </c>
      <c r="B38" s="55">
        <f aca="true" t="shared" si="13" ref="B38:M38">B30*B7</f>
        <v>-3275.4249704</v>
      </c>
      <c r="C38" s="55">
        <f t="shared" si="13"/>
        <v>-2307.06567</v>
      </c>
      <c r="D38" s="55">
        <f t="shared" si="13"/>
        <v>-2209.7458922</v>
      </c>
      <c r="E38" s="55">
        <f t="shared" si="13"/>
        <v>-384.4590464</v>
      </c>
      <c r="F38" s="55">
        <f t="shared" si="13"/>
        <v>-2175.5124674</v>
      </c>
      <c r="G38" s="55">
        <f t="shared" si="13"/>
        <v>-2795.9169</v>
      </c>
      <c r="H38" s="55">
        <f t="shared" si="13"/>
        <v>-2769.2168</v>
      </c>
      <c r="I38" s="55">
        <f t="shared" si="13"/>
        <v>-2495.8001376</v>
      </c>
      <c r="J38" s="55">
        <f t="shared" si="13"/>
        <v>-1973.4815826000001</v>
      </c>
      <c r="K38" s="55">
        <f t="shared" si="13"/>
        <v>-2463.82585728</v>
      </c>
      <c r="L38" s="55">
        <f t="shared" si="13"/>
        <v>-1157.99288121</v>
      </c>
      <c r="M38" s="55">
        <f t="shared" si="13"/>
        <v>-689.8480411200001</v>
      </c>
      <c r="N38" s="25">
        <f>SUM(B38:M38)</f>
        <v>-24698.290246210003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-69413</v>
      </c>
      <c r="C42" s="25">
        <f aca="true" t="shared" si="15" ref="C42:M42">+C43+C46+C54+C55</f>
        <v>-71499.2</v>
      </c>
      <c r="D42" s="25">
        <f t="shared" si="15"/>
        <v>-50371.2</v>
      </c>
      <c r="E42" s="25">
        <f t="shared" si="15"/>
        <v>-5679.4</v>
      </c>
      <c r="F42" s="25">
        <f t="shared" si="15"/>
        <v>-41380.4</v>
      </c>
      <c r="G42" s="25">
        <f t="shared" si="15"/>
        <v>-78563.4</v>
      </c>
      <c r="H42" s="25">
        <f t="shared" si="15"/>
        <v>-95981</v>
      </c>
      <c r="I42" s="25">
        <f t="shared" si="15"/>
        <v>-43383</v>
      </c>
      <c r="J42" s="25">
        <f t="shared" si="15"/>
        <v>-57363.2</v>
      </c>
      <c r="K42" s="25">
        <f t="shared" si="15"/>
        <v>-48235.6</v>
      </c>
      <c r="L42" s="25">
        <f t="shared" si="15"/>
        <v>-32222.4</v>
      </c>
      <c r="M42" s="25">
        <f t="shared" si="15"/>
        <v>-21069.4</v>
      </c>
      <c r="N42" s="25">
        <f>+N43+N46+N54+N55</f>
        <v>-615161.2000000001</v>
      </c>
    </row>
    <row r="43" spans="1:14" ht="18.75" customHeight="1">
      <c r="A43" s="17" t="s">
        <v>60</v>
      </c>
      <c r="B43" s="26">
        <f>B44+B45</f>
        <v>-68913</v>
      </c>
      <c r="C43" s="26">
        <f>C44+C45</f>
        <v>-70999.2</v>
      </c>
      <c r="D43" s="26">
        <f>D44+D45</f>
        <v>-49871.2</v>
      </c>
      <c r="E43" s="26">
        <f>E44+E45</f>
        <v>-5179.4</v>
      </c>
      <c r="F43" s="26">
        <f aca="true" t="shared" si="16" ref="F43:M43">F44+F45</f>
        <v>-40880.4</v>
      </c>
      <c r="G43" s="26">
        <f t="shared" si="16"/>
        <v>-78063.4</v>
      </c>
      <c r="H43" s="26">
        <f t="shared" si="16"/>
        <v>-94981</v>
      </c>
      <c r="I43" s="26">
        <f t="shared" si="16"/>
        <v>-42883</v>
      </c>
      <c r="J43" s="26">
        <f t="shared" si="16"/>
        <v>-56863.2</v>
      </c>
      <c r="K43" s="26">
        <f t="shared" si="16"/>
        <v>-47735.6</v>
      </c>
      <c r="L43" s="26">
        <f t="shared" si="16"/>
        <v>-31722.4</v>
      </c>
      <c r="M43" s="26">
        <f t="shared" si="16"/>
        <v>-20569.4</v>
      </c>
      <c r="N43" s="25">
        <f aca="true" t="shared" si="17" ref="N43:N55">SUM(B43:M43)</f>
        <v>-608661.2000000001</v>
      </c>
    </row>
    <row r="44" spans="1:25" ht="18.75" customHeight="1">
      <c r="A44" s="13" t="s">
        <v>61</v>
      </c>
      <c r="B44" s="20">
        <f>ROUND(-B9*$D$3,2)</f>
        <v>-68913</v>
      </c>
      <c r="C44" s="20">
        <f>ROUND(-C9*$D$3,2)</f>
        <v>-70999.2</v>
      </c>
      <c r="D44" s="20">
        <f>ROUND(-D9*$D$3,2)</f>
        <v>-49871.2</v>
      </c>
      <c r="E44" s="20">
        <f>ROUND(-E9*$D$3,2)</f>
        <v>-5179.4</v>
      </c>
      <c r="F44" s="20">
        <f aca="true" t="shared" si="18" ref="F44:M44">ROUND(-F9*$D$3,2)</f>
        <v>-40880.4</v>
      </c>
      <c r="G44" s="20">
        <f t="shared" si="18"/>
        <v>-78063.4</v>
      </c>
      <c r="H44" s="20">
        <f t="shared" si="18"/>
        <v>-94981</v>
      </c>
      <c r="I44" s="20">
        <f t="shared" si="18"/>
        <v>-42883</v>
      </c>
      <c r="J44" s="20">
        <f t="shared" si="18"/>
        <v>-56863.2</v>
      </c>
      <c r="K44" s="20">
        <f t="shared" si="18"/>
        <v>-47735.6</v>
      </c>
      <c r="L44" s="20">
        <f t="shared" si="18"/>
        <v>-31722.4</v>
      </c>
      <c r="M44" s="20">
        <f t="shared" si="18"/>
        <v>-20569.4</v>
      </c>
      <c r="N44" s="47">
        <f t="shared" si="17"/>
        <v>-608661.2000000001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-500</v>
      </c>
      <c r="C46" s="26">
        <f aca="true" t="shared" si="20" ref="C46:M46">SUM(C47:C53)</f>
        <v>-500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-1000</v>
      </c>
      <c r="I46" s="26">
        <f t="shared" si="20"/>
        <v>-500</v>
      </c>
      <c r="J46" s="26">
        <f t="shared" si="20"/>
        <v>-500</v>
      </c>
      <c r="K46" s="26">
        <f t="shared" si="20"/>
        <v>-500</v>
      </c>
      <c r="L46" s="26">
        <f t="shared" si="20"/>
        <v>-500</v>
      </c>
      <c r="M46" s="26">
        <f t="shared" si="20"/>
        <v>-500</v>
      </c>
      <c r="N46" s="26">
        <f>SUM(N47:N53)</f>
        <v>-6500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-500</v>
      </c>
      <c r="C49" s="24">
        <v>-500</v>
      </c>
      <c r="D49" s="24">
        <v>-500</v>
      </c>
      <c r="E49" s="24">
        <v>-500</v>
      </c>
      <c r="F49" s="24">
        <v>-500</v>
      </c>
      <c r="G49" s="24">
        <v>-500</v>
      </c>
      <c r="H49" s="24">
        <v>-1000</v>
      </c>
      <c r="I49" s="24">
        <v>-500</v>
      </c>
      <c r="J49" s="24">
        <v>-500</v>
      </c>
      <c r="K49" s="24">
        <v>-500</v>
      </c>
      <c r="L49" s="24">
        <v>-500</v>
      </c>
      <c r="M49" s="24">
        <v>-500</v>
      </c>
      <c r="N49" s="24">
        <f t="shared" si="17"/>
        <v>-6500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1003528.4470295999</v>
      </c>
      <c r="C57" s="29">
        <f t="shared" si="21"/>
        <v>699141.07833</v>
      </c>
      <c r="D57" s="29">
        <f t="shared" si="21"/>
        <v>682279.5429078</v>
      </c>
      <c r="E57" s="29">
        <f t="shared" si="21"/>
        <v>148822.62135359997</v>
      </c>
      <c r="F57" s="29">
        <f t="shared" si="21"/>
        <v>683667.9555326</v>
      </c>
      <c r="G57" s="29">
        <f t="shared" si="21"/>
        <v>842584.8726000001</v>
      </c>
      <c r="H57" s="29">
        <f t="shared" si="21"/>
        <v>876587.4927</v>
      </c>
      <c r="I57" s="29">
        <f t="shared" si="21"/>
        <v>798926.8526623999</v>
      </c>
      <c r="J57" s="29">
        <f t="shared" si="21"/>
        <v>613009.8326174</v>
      </c>
      <c r="K57" s="29">
        <f t="shared" si="21"/>
        <v>766668.5934427199</v>
      </c>
      <c r="L57" s="29">
        <f t="shared" si="21"/>
        <v>353528.51381879</v>
      </c>
      <c r="M57" s="29">
        <f t="shared" si="21"/>
        <v>205500.15085888002</v>
      </c>
      <c r="N57" s="29">
        <f>SUM(B57:M57)</f>
        <v>7674245.95385379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1003528.45</v>
      </c>
      <c r="C60" s="36">
        <f aca="true" t="shared" si="22" ref="C60:M60">SUM(C61:C74)</f>
        <v>699141.0700000001</v>
      </c>
      <c r="D60" s="36">
        <f t="shared" si="22"/>
        <v>682279.54</v>
      </c>
      <c r="E60" s="36">
        <f t="shared" si="22"/>
        <v>148822.62</v>
      </c>
      <c r="F60" s="36">
        <f t="shared" si="22"/>
        <v>683667.96</v>
      </c>
      <c r="G60" s="36">
        <f t="shared" si="22"/>
        <v>842584.87</v>
      </c>
      <c r="H60" s="36">
        <f t="shared" si="22"/>
        <v>876587.48</v>
      </c>
      <c r="I60" s="36">
        <f t="shared" si="22"/>
        <v>798926.85</v>
      </c>
      <c r="J60" s="36">
        <f t="shared" si="22"/>
        <v>613009.83</v>
      </c>
      <c r="K60" s="36">
        <f t="shared" si="22"/>
        <v>766668.59</v>
      </c>
      <c r="L60" s="36">
        <f t="shared" si="22"/>
        <v>353528.52</v>
      </c>
      <c r="M60" s="36">
        <f t="shared" si="22"/>
        <v>205500.15</v>
      </c>
      <c r="N60" s="29">
        <f>SUM(N61:N74)</f>
        <v>7674245.93</v>
      </c>
    </row>
    <row r="61" spans="1:15" ht="18.75" customHeight="1">
      <c r="A61" s="17" t="s">
        <v>75</v>
      </c>
      <c r="B61" s="36">
        <v>196232.57</v>
      </c>
      <c r="C61" s="36">
        <v>199896.38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396128.95</v>
      </c>
      <c r="O61"/>
    </row>
    <row r="62" spans="1:15" ht="18.75" customHeight="1">
      <c r="A62" s="17" t="s">
        <v>76</v>
      </c>
      <c r="B62" s="36">
        <v>807295.88</v>
      </c>
      <c r="C62" s="36">
        <v>499244.69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1306540.57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682279.54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682279.54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148822.62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148822.62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683667.96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683667.96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842584.87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842584.87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683639.65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683639.65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192947.83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192947.83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798926.85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798926.85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613009.83</v>
      </c>
      <c r="K70" s="35">
        <v>0</v>
      </c>
      <c r="L70" s="35">
        <v>0</v>
      </c>
      <c r="M70" s="35">
        <v>0</v>
      </c>
      <c r="N70" s="29">
        <f t="shared" si="23"/>
        <v>613009.83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766668.59</v>
      </c>
      <c r="L71" s="35">
        <v>0</v>
      </c>
      <c r="M71" s="62"/>
      <c r="N71" s="26">
        <f t="shared" si="23"/>
        <v>766668.59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353528.52</v>
      </c>
      <c r="M72" s="35">
        <v>0</v>
      </c>
      <c r="N72" s="29">
        <f t="shared" si="23"/>
        <v>353528.52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205500.15</v>
      </c>
      <c r="N73" s="26">
        <f t="shared" si="23"/>
        <v>205500.15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2.2695955288938285</v>
      </c>
      <c r="C78" s="45">
        <v>2.2448986688953667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1.978675811969528</v>
      </c>
      <c r="C79" s="45">
        <v>1.8660510262895584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1.8146785755025667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2.52437784055944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2.1189587562179257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1.68025601557042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1.9766817385046191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1.9330263486160173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1.9197157784122814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2.1623680967472856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2.067251129366078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2.4546201079126075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2.404609817760844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2016-12-07T16:08:41Z</dcterms:modified>
  <cp:category/>
  <cp:version/>
  <cp:contentType/>
  <cp:contentStatus/>
</cp:coreProperties>
</file>