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<sst xmlns="http://schemas.openxmlformats.org/spreadsheetml/2006/main" count="105" uniqueCount="103">
  <si>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</si>
  <si>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</si>
  <si>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</si>
  <si>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</si>
  <si>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</si>
  <si>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</si>
  <si>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</si>
  <si>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</si>
  <si>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</si>
  <si>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</si>
  <si>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</si>
  <si>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</si>
  <si>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</si>
  <si>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</si>
  <si>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</si>
  <si>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</si>
  <si>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</si>
  <si>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</si>
  <si>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</si>
  <si>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</si>
  <si>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</si>
  <si>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</si>
  <si>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</si>
  <si>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</si>
  <si>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</si>
  <si>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</si>
  <si>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</si>
  <si>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</si>
  <si>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</si>
  <si>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</si>
  <si>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</si>
  <si>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</si>
  <si>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</si>
  <si>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</si>
  <si>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</si>
  <si>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</si>
  <si>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</si>
  <si>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</si>
  <si>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</si>
  <si>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</si>
  <si>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</si>
  <si>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</si>
  <si>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</si>
  <si>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</si>
  <si>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</si>
  <si>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</si>
  <si>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</si>
  <si>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</si>
  <si>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</si>
  <si>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</si>
  <si>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</si>
  <si>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</si>
  <si>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</si>
  <si>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</si>
  <si>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</si>
  <si>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</si>
  <si>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</si>
  <si>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</si>
  <si>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</si>
  <si>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</si>
  <si>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</si>
  <si>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</si>
  <si>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</si>
  <si>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</si>
  <si>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</si>
  <si>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</si>
  <si>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</si>
  <si>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</si>
  <si>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</si>
  <si>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</si>
  <si>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</si>
  <si>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</si>
  <si>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</si>
  <si>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</si>
  <si>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</si>
  <si>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</si>
  <si>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</si>
  <si>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</si>
  <si>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</si>
  <si>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</si>
  <si>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</si>
  <si>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</si>
  <si>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</si>
  <si>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</si>
  <si>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</si>
  <si>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</si>
  <si>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</si>
  <si>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</si>
  <si>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</si>
  <si>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</si>
  <si>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</si>
  <si>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</si>
  <si>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</si>
  <si>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</si>
  <si>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</si>
  <si>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</si>
  <si>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</si>
  <si>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</si>
  <si>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</si>
  <si>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</si>
  <si>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</si>
  <si>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</si>
  <si>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21/11/16 - VENCIMENTO 05/12/16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</si>
</sst>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535166</v>
      </c>
      <c r="C7" s="10">
        <f>C8+C20+C24</f>
        <v>393741</v>
      </c>
      <c r="D7" s="10">
        <f>D8+D20+D24</f>
        <v>396236</v>
      </c>
      <c r="E7" s="10">
        <f>E8+E20+E24</f>
        <v>60930</v>
      </c>
      <c r="F7" s="10">
        <f aca="true" t="shared" si="0" ref="F7:M7">F8+F20+F24</f>
        <v>342140</v>
      </c>
      <c r="G7" s="10">
        <f t="shared" si="0"/>
        <v>543864</v>
      </c>
      <c r="H7" s="10">
        <f t="shared" si="0"/>
        <v>498011</v>
      </c>
      <c r="I7" s="10">
        <f t="shared" si="0"/>
        <v>433253</v>
      </c>
      <c r="J7" s="10">
        <f t="shared" si="0"/>
        <v>312738</v>
      </c>
      <c r="K7" s="10">
        <f t="shared" si="0"/>
        <v>385221</v>
      </c>
      <c r="L7" s="10">
        <f t="shared" si="0"/>
        <v>154180</v>
      </c>
      <c r="M7" s="10">
        <f t="shared" si="0"/>
        <v>93800</v>
      </c>
      <c r="N7" s="10">
        <f>+N8+N20+N24</f>
        <v>4149280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224170</v>
      </c>
      <c r="C8" s="12">
        <f>+C9+C12+C16</f>
        <v>178305</v>
      </c>
      <c r="D8" s="12">
        <f>+D9+D12+D16</f>
        <v>195222</v>
      </c>
      <c r="E8" s="12">
        <f>+E9+E12+E16</f>
        <v>27073</v>
      </c>
      <c r="F8" s="12">
        <f aca="true" t="shared" si="1" ref="F8:M8">+F9+F12+F16</f>
        <v>151382</v>
      </c>
      <c r="G8" s="12">
        <f t="shared" si="1"/>
        <v>251930</v>
      </c>
      <c r="H8" s="12">
        <f t="shared" si="1"/>
        <v>226410</v>
      </c>
      <c r="I8" s="12">
        <f t="shared" si="1"/>
        <v>203283</v>
      </c>
      <c r="J8" s="12">
        <f t="shared" si="1"/>
        <v>147443</v>
      </c>
      <c r="K8" s="12">
        <f t="shared" si="1"/>
        <v>172336</v>
      </c>
      <c r="L8" s="12">
        <f t="shared" si="1"/>
        <v>78209</v>
      </c>
      <c r="M8" s="12">
        <f t="shared" si="1"/>
        <v>48972</v>
      </c>
      <c r="N8" s="12">
        <f>SUM(B8:M8)</f>
        <v>1904735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21204</v>
      </c>
      <c r="C9" s="14">
        <v>21394</v>
      </c>
      <c r="D9" s="14">
        <v>15664</v>
      </c>
      <c r="E9" s="14">
        <v>1686</v>
      </c>
      <c r="F9" s="14">
        <v>12402</v>
      </c>
      <c r="G9" s="14">
        <v>23750</v>
      </c>
      <c r="H9" s="14">
        <v>27839</v>
      </c>
      <c r="I9" s="14">
        <v>13433</v>
      </c>
      <c r="J9" s="14">
        <v>17486</v>
      </c>
      <c r="K9" s="14">
        <v>14298</v>
      </c>
      <c r="L9" s="14">
        <v>9065</v>
      </c>
      <c r="M9" s="14">
        <v>5992</v>
      </c>
      <c r="N9" s="12">
        <f aca="true" t="shared" si="2" ref="N9:N19">SUM(B9:M9)</f>
        <v>184213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21204</v>
      </c>
      <c r="C10" s="14">
        <f>+C9-C11</f>
        <v>21394</v>
      </c>
      <c r="D10" s="14">
        <f>+D9-D11</f>
        <v>15664</v>
      </c>
      <c r="E10" s="14">
        <f>+E9-E11</f>
        <v>1686</v>
      </c>
      <c r="F10" s="14">
        <f aca="true" t="shared" si="3" ref="F10:M10">+F9-F11</f>
        <v>12402</v>
      </c>
      <c r="G10" s="14">
        <f t="shared" si="3"/>
        <v>23750</v>
      </c>
      <c r="H10" s="14">
        <f t="shared" si="3"/>
        <v>27839</v>
      </c>
      <c r="I10" s="14">
        <f t="shared" si="3"/>
        <v>13433</v>
      </c>
      <c r="J10" s="14">
        <f t="shared" si="3"/>
        <v>17486</v>
      </c>
      <c r="K10" s="14">
        <f t="shared" si="3"/>
        <v>14298</v>
      </c>
      <c r="L10" s="14">
        <f t="shared" si="3"/>
        <v>9065</v>
      </c>
      <c r="M10" s="14">
        <f t="shared" si="3"/>
        <v>5992</v>
      </c>
      <c r="N10" s="12">
        <f t="shared" si="2"/>
        <v>184213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167127</v>
      </c>
      <c r="C12" s="14">
        <f>C13+C14+C15</f>
        <v>131705</v>
      </c>
      <c r="D12" s="14">
        <f>D13+D14+D15</f>
        <v>152690</v>
      </c>
      <c r="E12" s="14">
        <f>E13+E14+E15</f>
        <v>21599</v>
      </c>
      <c r="F12" s="14">
        <f aca="true" t="shared" si="4" ref="F12:M12">F13+F14+F15</f>
        <v>116283</v>
      </c>
      <c r="G12" s="14">
        <f t="shared" si="4"/>
        <v>190422</v>
      </c>
      <c r="H12" s="14">
        <f t="shared" si="4"/>
        <v>166257</v>
      </c>
      <c r="I12" s="14">
        <f t="shared" si="4"/>
        <v>157121</v>
      </c>
      <c r="J12" s="14">
        <f t="shared" si="4"/>
        <v>107493</v>
      </c>
      <c r="K12" s="14">
        <f t="shared" si="4"/>
        <v>126748</v>
      </c>
      <c r="L12" s="14">
        <f t="shared" si="4"/>
        <v>58516</v>
      </c>
      <c r="M12" s="14">
        <f t="shared" si="4"/>
        <v>37029</v>
      </c>
      <c r="N12" s="12">
        <f t="shared" si="2"/>
        <v>1432990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81925</v>
      </c>
      <c r="C13" s="14">
        <v>65902</v>
      </c>
      <c r="D13" s="14">
        <v>74194</v>
      </c>
      <c r="E13" s="14">
        <v>10552</v>
      </c>
      <c r="F13" s="14">
        <v>56115</v>
      </c>
      <c r="G13" s="14">
        <v>93561</v>
      </c>
      <c r="H13" s="14">
        <v>85452</v>
      </c>
      <c r="I13" s="14">
        <v>80322</v>
      </c>
      <c r="J13" s="14">
        <v>52515</v>
      </c>
      <c r="K13" s="14">
        <v>61289</v>
      </c>
      <c r="L13" s="14">
        <v>28328</v>
      </c>
      <c r="M13" s="14">
        <v>17446</v>
      </c>
      <c r="N13" s="12">
        <f t="shared" si="2"/>
        <v>707601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80225</v>
      </c>
      <c r="C14" s="14">
        <v>59493</v>
      </c>
      <c r="D14" s="14">
        <v>75022</v>
      </c>
      <c r="E14" s="14">
        <v>10232</v>
      </c>
      <c r="F14" s="14">
        <v>55802</v>
      </c>
      <c r="G14" s="14">
        <v>87982</v>
      </c>
      <c r="H14" s="14">
        <v>74413</v>
      </c>
      <c r="I14" s="14">
        <v>73677</v>
      </c>
      <c r="J14" s="14">
        <v>51312</v>
      </c>
      <c r="K14" s="14">
        <v>61813</v>
      </c>
      <c r="L14" s="14">
        <v>28120</v>
      </c>
      <c r="M14" s="14">
        <v>18579</v>
      </c>
      <c r="N14" s="12">
        <f t="shared" si="2"/>
        <v>676670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4977</v>
      </c>
      <c r="C15" s="14">
        <v>6310</v>
      </c>
      <c r="D15" s="14">
        <v>3474</v>
      </c>
      <c r="E15" s="14">
        <v>815</v>
      </c>
      <c r="F15" s="14">
        <v>4366</v>
      </c>
      <c r="G15" s="14">
        <v>8879</v>
      </c>
      <c r="H15" s="14">
        <v>6392</v>
      </c>
      <c r="I15" s="14">
        <v>3122</v>
      </c>
      <c r="J15" s="14">
        <v>3666</v>
      </c>
      <c r="K15" s="14">
        <v>3646</v>
      </c>
      <c r="L15" s="14">
        <v>2068</v>
      </c>
      <c r="M15" s="14">
        <v>1004</v>
      </c>
      <c r="N15" s="12">
        <f t="shared" si="2"/>
        <v>48719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35839</v>
      </c>
      <c r="C16" s="14">
        <f>C17+C18+C19</f>
        <v>25206</v>
      </c>
      <c r="D16" s="14">
        <f>D17+D18+D19</f>
        <v>26868</v>
      </c>
      <c r="E16" s="14">
        <f>E17+E18+E19</f>
        <v>3788</v>
      </c>
      <c r="F16" s="14">
        <f aca="true" t="shared" si="5" ref="F16:M16">F17+F18+F19</f>
        <v>22697</v>
      </c>
      <c r="G16" s="14">
        <f t="shared" si="5"/>
        <v>37758</v>
      </c>
      <c r="H16" s="14">
        <f t="shared" si="5"/>
        <v>32314</v>
      </c>
      <c r="I16" s="14">
        <f t="shared" si="5"/>
        <v>32729</v>
      </c>
      <c r="J16" s="14">
        <f t="shared" si="5"/>
        <v>22464</v>
      </c>
      <c r="K16" s="14">
        <f t="shared" si="5"/>
        <v>31290</v>
      </c>
      <c r="L16" s="14">
        <f t="shared" si="5"/>
        <v>10628</v>
      </c>
      <c r="M16" s="14">
        <f t="shared" si="5"/>
        <v>5951</v>
      </c>
      <c r="N16" s="12">
        <f t="shared" si="2"/>
        <v>287532</v>
      </c>
    </row>
    <row r="17" spans="1:25" ht="18.75" customHeight="1">
      <c r="A17" s="15" t="s">
        <v>16</v>
      </c>
      <c r="B17" s="14">
        <v>18945</v>
      </c>
      <c r="C17" s="14">
        <v>13850</v>
      </c>
      <c r="D17" s="14">
        <v>12506</v>
      </c>
      <c r="E17" s="14">
        <v>1986</v>
      </c>
      <c r="F17" s="14">
        <v>11507</v>
      </c>
      <c r="G17" s="14">
        <v>19754</v>
      </c>
      <c r="H17" s="14">
        <v>17047</v>
      </c>
      <c r="I17" s="14">
        <v>17875</v>
      </c>
      <c r="J17" s="14">
        <v>11682</v>
      </c>
      <c r="K17" s="14">
        <v>16565</v>
      </c>
      <c r="L17" s="14">
        <v>5765</v>
      </c>
      <c r="M17" s="14">
        <v>3127</v>
      </c>
      <c r="N17" s="12">
        <f t="shared" si="2"/>
        <v>150609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15721</v>
      </c>
      <c r="C18" s="14">
        <v>9980</v>
      </c>
      <c r="D18" s="14">
        <v>13571</v>
      </c>
      <c r="E18" s="14">
        <v>1655</v>
      </c>
      <c r="F18" s="14">
        <v>10107</v>
      </c>
      <c r="G18" s="14">
        <v>15968</v>
      </c>
      <c r="H18" s="14">
        <v>13842</v>
      </c>
      <c r="I18" s="14">
        <v>14181</v>
      </c>
      <c r="J18" s="14">
        <v>10043</v>
      </c>
      <c r="K18" s="14">
        <v>14058</v>
      </c>
      <c r="L18" s="14">
        <v>4542</v>
      </c>
      <c r="M18" s="14">
        <v>2632</v>
      </c>
      <c r="N18" s="12">
        <f t="shared" si="2"/>
        <v>126300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1173</v>
      </c>
      <c r="C19" s="14">
        <v>1376</v>
      </c>
      <c r="D19" s="14">
        <v>791</v>
      </c>
      <c r="E19" s="14">
        <v>147</v>
      </c>
      <c r="F19" s="14">
        <v>1083</v>
      </c>
      <c r="G19" s="14">
        <v>2036</v>
      </c>
      <c r="H19" s="14">
        <v>1425</v>
      </c>
      <c r="I19" s="14">
        <v>673</v>
      </c>
      <c r="J19" s="14">
        <v>739</v>
      </c>
      <c r="K19" s="14">
        <v>667</v>
      </c>
      <c r="L19" s="14">
        <v>321</v>
      </c>
      <c r="M19" s="14">
        <v>192</v>
      </c>
      <c r="N19" s="12">
        <f t="shared" si="2"/>
        <v>10623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124868</v>
      </c>
      <c r="C20" s="18">
        <f>C21+C22+C23</f>
        <v>78392</v>
      </c>
      <c r="D20" s="18">
        <f>D21+D22+D23</f>
        <v>72466</v>
      </c>
      <c r="E20" s="18">
        <f>E21+E22+E23</f>
        <v>11250</v>
      </c>
      <c r="F20" s="18">
        <f aca="true" t="shared" si="6" ref="F20:M20">F21+F22+F23</f>
        <v>62335</v>
      </c>
      <c r="G20" s="18">
        <f t="shared" si="6"/>
        <v>101353</v>
      </c>
      <c r="H20" s="18">
        <f t="shared" si="6"/>
        <v>108086</v>
      </c>
      <c r="I20" s="18">
        <f t="shared" si="6"/>
        <v>97683</v>
      </c>
      <c r="J20" s="18">
        <f t="shared" si="6"/>
        <v>65596</v>
      </c>
      <c r="K20" s="18">
        <f t="shared" si="6"/>
        <v>99088</v>
      </c>
      <c r="L20" s="18">
        <f t="shared" si="6"/>
        <v>38665</v>
      </c>
      <c r="M20" s="18">
        <f t="shared" si="6"/>
        <v>22750</v>
      </c>
      <c r="N20" s="12">
        <f aca="true" t="shared" si="7" ref="N20:N26">SUM(B20:M20)</f>
        <v>882532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67038</v>
      </c>
      <c r="C21" s="14">
        <v>45228</v>
      </c>
      <c r="D21" s="14">
        <v>41342</v>
      </c>
      <c r="E21" s="14">
        <v>6560</v>
      </c>
      <c r="F21" s="14">
        <v>34827</v>
      </c>
      <c r="G21" s="14">
        <v>58015</v>
      </c>
      <c r="H21" s="14">
        <v>63194</v>
      </c>
      <c r="I21" s="14">
        <v>56155</v>
      </c>
      <c r="J21" s="14">
        <v>36666</v>
      </c>
      <c r="K21" s="14">
        <v>53091</v>
      </c>
      <c r="L21" s="14">
        <v>21328</v>
      </c>
      <c r="M21" s="14">
        <v>11961</v>
      </c>
      <c r="N21" s="12">
        <f t="shared" si="7"/>
        <v>495405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55118</v>
      </c>
      <c r="C22" s="14">
        <v>30701</v>
      </c>
      <c r="D22" s="14">
        <v>29869</v>
      </c>
      <c r="E22" s="14">
        <v>4386</v>
      </c>
      <c r="F22" s="14">
        <v>25864</v>
      </c>
      <c r="G22" s="14">
        <v>40208</v>
      </c>
      <c r="H22" s="14">
        <v>42482</v>
      </c>
      <c r="I22" s="14">
        <v>39864</v>
      </c>
      <c r="J22" s="14">
        <v>27398</v>
      </c>
      <c r="K22" s="14">
        <v>44008</v>
      </c>
      <c r="L22" s="14">
        <v>16433</v>
      </c>
      <c r="M22" s="14">
        <v>10325</v>
      </c>
      <c r="N22" s="12">
        <f t="shared" si="7"/>
        <v>366656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2712</v>
      </c>
      <c r="C23" s="14">
        <v>2463</v>
      </c>
      <c r="D23" s="14">
        <v>1255</v>
      </c>
      <c r="E23" s="14">
        <v>304</v>
      </c>
      <c r="F23" s="14">
        <v>1644</v>
      </c>
      <c r="G23" s="14">
        <v>3130</v>
      </c>
      <c r="H23" s="14">
        <v>2410</v>
      </c>
      <c r="I23" s="14">
        <v>1664</v>
      </c>
      <c r="J23" s="14">
        <v>1532</v>
      </c>
      <c r="K23" s="14">
        <v>1989</v>
      </c>
      <c r="L23" s="14">
        <v>904</v>
      </c>
      <c r="M23" s="14">
        <v>464</v>
      </c>
      <c r="N23" s="12">
        <f t="shared" si="7"/>
        <v>20471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186128</v>
      </c>
      <c r="C24" s="14">
        <f>C25+C26</f>
        <v>137044</v>
      </c>
      <c r="D24" s="14">
        <f>D25+D26</f>
        <v>128548</v>
      </c>
      <c r="E24" s="14">
        <f>E25+E26</f>
        <v>22607</v>
      </c>
      <c r="F24" s="14">
        <f aca="true" t="shared" si="8" ref="F24:M24">F25+F26</f>
        <v>128423</v>
      </c>
      <c r="G24" s="14">
        <f t="shared" si="8"/>
        <v>190581</v>
      </c>
      <c r="H24" s="14">
        <f t="shared" si="8"/>
        <v>163515</v>
      </c>
      <c r="I24" s="14">
        <f t="shared" si="8"/>
        <v>132287</v>
      </c>
      <c r="J24" s="14">
        <f t="shared" si="8"/>
        <v>99699</v>
      </c>
      <c r="K24" s="14">
        <f t="shared" si="8"/>
        <v>113797</v>
      </c>
      <c r="L24" s="14">
        <f t="shared" si="8"/>
        <v>37306</v>
      </c>
      <c r="M24" s="14">
        <f t="shared" si="8"/>
        <v>22078</v>
      </c>
      <c r="N24" s="12">
        <f t="shared" si="7"/>
        <v>1362013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74337</v>
      </c>
      <c r="C25" s="14">
        <v>61445</v>
      </c>
      <c r="D25" s="14">
        <v>58464</v>
      </c>
      <c r="E25" s="14">
        <v>11458</v>
      </c>
      <c r="F25" s="14">
        <v>57384</v>
      </c>
      <c r="G25" s="14">
        <v>90465</v>
      </c>
      <c r="H25" s="14">
        <v>79906</v>
      </c>
      <c r="I25" s="14">
        <v>54025</v>
      </c>
      <c r="J25" s="14">
        <v>46739</v>
      </c>
      <c r="K25" s="14">
        <v>46561</v>
      </c>
      <c r="L25" s="14">
        <v>15618</v>
      </c>
      <c r="M25" s="14">
        <v>8057</v>
      </c>
      <c r="N25" s="12">
        <f t="shared" si="7"/>
        <v>604459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111791</v>
      </c>
      <c r="C26" s="14">
        <v>75599</v>
      </c>
      <c r="D26" s="14">
        <v>70084</v>
      </c>
      <c r="E26" s="14">
        <v>11149</v>
      </c>
      <c r="F26" s="14">
        <v>71039</v>
      </c>
      <c r="G26" s="14">
        <v>100116</v>
      </c>
      <c r="H26" s="14">
        <v>83609</v>
      </c>
      <c r="I26" s="14">
        <v>78262</v>
      </c>
      <c r="J26" s="14">
        <v>52960</v>
      </c>
      <c r="K26" s="14">
        <v>67236</v>
      </c>
      <c r="L26" s="14">
        <v>21688</v>
      </c>
      <c r="M26" s="14">
        <v>14021</v>
      </c>
      <c r="N26" s="12">
        <f t="shared" si="7"/>
        <v>757554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1085900.82000636</v>
      </c>
      <c r="C36" s="61">
        <f aca="true" t="shared" si="11" ref="C36:M36">C37+C38+C39+C40</f>
        <v>771971.3136005</v>
      </c>
      <c r="D36" s="61">
        <f t="shared" si="11"/>
        <v>729176.9828118</v>
      </c>
      <c r="E36" s="61">
        <f t="shared" si="11"/>
        <v>153813.235112</v>
      </c>
      <c r="F36" s="61">
        <f t="shared" si="11"/>
        <v>724980.7509870001</v>
      </c>
      <c r="G36" s="61">
        <f t="shared" si="11"/>
        <v>913851.9056</v>
      </c>
      <c r="H36" s="61">
        <f t="shared" si="11"/>
        <v>979447.3299</v>
      </c>
      <c r="I36" s="61">
        <f t="shared" si="11"/>
        <v>831754.6290854</v>
      </c>
      <c r="J36" s="61">
        <f t="shared" si="11"/>
        <v>676236.0859134</v>
      </c>
      <c r="K36" s="61">
        <f t="shared" si="11"/>
        <v>796407.8011969599</v>
      </c>
      <c r="L36" s="61">
        <f t="shared" si="11"/>
        <v>378477.3758773999</v>
      </c>
      <c r="M36" s="61">
        <f t="shared" si="11"/>
        <v>225555.628928</v>
      </c>
      <c r="N36" s="61">
        <f>N37+N38+N39+N40</f>
        <v>8267573.859018821</v>
      </c>
    </row>
    <row r="37" spans="1:14" ht="18.75" customHeight="1">
      <c r="A37" s="58" t="s">
        <v>55</v>
      </c>
      <c r="B37" s="55">
        <f aca="true" t="shared" si="12" ref="B37:M37">B29*B7</f>
        <v>1085958.8472</v>
      </c>
      <c r="C37" s="55">
        <f t="shared" si="12"/>
        <v>771889.8563999999</v>
      </c>
      <c r="D37" s="55">
        <f t="shared" si="12"/>
        <v>719089.0928</v>
      </c>
      <c r="E37" s="55">
        <f t="shared" si="12"/>
        <v>153549.693</v>
      </c>
      <c r="F37" s="55">
        <f t="shared" si="12"/>
        <v>724994.66</v>
      </c>
      <c r="G37" s="55">
        <f t="shared" si="12"/>
        <v>913963.452</v>
      </c>
      <c r="H37" s="55">
        <f t="shared" si="12"/>
        <v>979338.6314999999</v>
      </c>
      <c r="I37" s="55">
        <f t="shared" si="12"/>
        <v>831672.4588</v>
      </c>
      <c r="J37" s="55">
        <f t="shared" si="12"/>
        <v>676108.2822</v>
      </c>
      <c r="K37" s="55">
        <f t="shared" si="12"/>
        <v>796213.2849</v>
      </c>
      <c r="L37" s="55">
        <f t="shared" si="12"/>
        <v>378342.30199999997</v>
      </c>
      <c r="M37" s="55">
        <f t="shared" si="12"/>
        <v>225523.34</v>
      </c>
      <c r="N37" s="57">
        <f>SUM(B37:M37)</f>
        <v>8256643.900800001</v>
      </c>
    </row>
    <row r="38" spans="1:14" ht="18.75" customHeight="1">
      <c r="A38" s="58" t="s">
        <v>56</v>
      </c>
      <c r="B38" s="55">
        <f aca="true" t="shared" si="13" ref="B38:M38">B30*B7</f>
        <v>-3315.10719364</v>
      </c>
      <c r="C38" s="55">
        <f t="shared" si="13"/>
        <v>-2311.0627995</v>
      </c>
      <c r="D38" s="55">
        <f t="shared" si="13"/>
        <v>-2199.0899882</v>
      </c>
      <c r="E38" s="55">
        <f t="shared" si="13"/>
        <v>-382.737888</v>
      </c>
      <c r="F38" s="55">
        <f t="shared" si="13"/>
        <v>-2175.309013</v>
      </c>
      <c r="G38" s="55">
        <f t="shared" si="13"/>
        <v>-2773.7064</v>
      </c>
      <c r="H38" s="55">
        <f t="shared" si="13"/>
        <v>-2788.8616</v>
      </c>
      <c r="I38" s="55">
        <f t="shared" si="13"/>
        <v>-2464.4297146</v>
      </c>
      <c r="J38" s="55">
        <f t="shared" si="13"/>
        <v>-1990.7962866</v>
      </c>
      <c r="K38" s="55">
        <f t="shared" si="13"/>
        <v>-2407.72370304</v>
      </c>
      <c r="L38" s="55">
        <f t="shared" si="13"/>
        <v>-1136.0861226</v>
      </c>
      <c r="M38" s="55">
        <f t="shared" si="13"/>
        <v>-686.751072</v>
      </c>
      <c r="N38" s="25">
        <f>SUM(B38:M38)</f>
        <v>-24631.66178118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-81075.2</v>
      </c>
      <c r="C42" s="25">
        <f aca="true" t="shared" si="15" ref="C42:M42">+C43+C46+C54+C55</f>
        <v>-81797.2</v>
      </c>
      <c r="D42" s="25">
        <f t="shared" si="15"/>
        <v>-60023.2</v>
      </c>
      <c r="E42" s="25">
        <f t="shared" si="15"/>
        <v>-6906.8</v>
      </c>
      <c r="F42" s="25">
        <f t="shared" si="15"/>
        <v>-47627.6</v>
      </c>
      <c r="G42" s="25">
        <f t="shared" si="15"/>
        <v>-90750</v>
      </c>
      <c r="H42" s="25">
        <f t="shared" si="15"/>
        <v>-106788.2</v>
      </c>
      <c r="I42" s="25">
        <f t="shared" si="15"/>
        <v>-51545.4</v>
      </c>
      <c r="J42" s="25">
        <f t="shared" si="15"/>
        <v>-66946.8</v>
      </c>
      <c r="K42" s="25">
        <f t="shared" si="15"/>
        <v>-54832.4</v>
      </c>
      <c r="L42" s="25">
        <f t="shared" si="15"/>
        <v>-34947</v>
      </c>
      <c r="M42" s="25">
        <f t="shared" si="15"/>
        <v>-23269.6</v>
      </c>
      <c r="N42" s="25">
        <f>+N43+N46+N54+N55</f>
        <v>-706509.4</v>
      </c>
    </row>
    <row r="43" spans="1:14" ht="18.75" customHeight="1">
      <c r="A43" s="17" t="s">
        <v>60</v>
      </c>
      <c r="B43" s="26">
        <f>B44+B45</f>
        <v>-80575.2</v>
      </c>
      <c r="C43" s="26">
        <f>C44+C45</f>
        <v>-81297.2</v>
      </c>
      <c r="D43" s="26">
        <f>D44+D45</f>
        <v>-59523.2</v>
      </c>
      <c r="E43" s="26">
        <f>E44+E45</f>
        <v>-6406.8</v>
      </c>
      <c r="F43" s="26">
        <f aca="true" t="shared" si="16" ref="F43:M43">F44+F45</f>
        <v>-47127.6</v>
      </c>
      <c r="G43" s="26">
        <f t="shared" si="16"/>
        <v>-90250</v>
      </c>
      <c r="H43" s="26">
        <f t="shared" si="16"/>
        <v>-105788.2</v>
      </c>
      <c r="I43" s="26">
        <f t="shared" si="16"/>
        <v>-51045.4</v>
      </c>
      <c r="J43" s="26">
        <f t="shared" si="16"/>
        <v>-66446.8</v>
      </c>
      <c r="K43" s="26">
        <f t="shared" si="16"/>
        <v>-54332.4</v>
      </c>
      <c r="L43" s="26">
        <f t="shared" si="16"/>
        <v>-34447</v>
      </c>
      <c r="M43" s="26">
        <f t="shared" si="16"/>
        <v>-22769.6</v>
      </c>
      <c r="N43" s="25">
        <f aca="true" t="shared" si="17" ref="N43:N55">SUM(B43:M43)</f>
        <v>-700009.4</v>
      </c>
    </row>
    <row r="44" spans="1:25" ht="18.75" customHeight="1">
      <c r="A44" s="13" t="s">
        <v>61</v>
      </c>
      <c r="B44" s="20">
        <f>ROUND(-B9*$D$3,2)</f>
        <v>-80575.2</v>
      </c>
      <c r="C44" s="20">
        <f>ROUND(-C9*$D$3,2)</f>
        <v>-81297.2</v>
      </c>
      <c r="D44" s="20">
        <f>ROUND(-D9*$D$3,2)</f>
        <v>-59523.2</v>
      </c>
      <c r="E44" s="20">
        <f>ROUND(-E9*$D$3,2)</f>
        <v>-6406.8</v>
      </c>
      <c r="F44" s="20">
        <f aca="true" t="shared" si="18" ref="F44:M44">ROUND(-F9*$D$3,2)</f>
        <v>-47127.6</v>
      </c>
      <c r="G44" s="20">
        <f t="shared" si="18"/>
        <v>-90250</v>
      </c>
      <c r="H44" s="20">
        <f t="shared" si="18"/>
        <v>-105788.2</v>
      </c>
      <c r="I44" s="20">
        <f t="shared" si="18"/>
        <v>-51045.4</v>
      </c>
      <c r="J44" s="20">
        <f t="shared" si="18"/>
        <v>-66446.8</v>
      </c>
      <c r="K44" s="20">
        <f t="shared" si="18"/>
        <v>-54332.4</v>
      </c>
      <c r="L44" s="20">
        <f t="shared" si="18"/>
        <v>-34447</v>
      </c>
      <c r="M44" s="20">
        <f t="shared" si="18"/>
        <v>-22769.6</v>
      </c>
      <c r="N44" s="47">
        <f t="shared" si="17"/>
        <v>-700009.4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-500</v>
      </c>
      <c r="C46" s="26">
        <f aca="true" t="shared" si="20" ref="C46:M46">SUM(C47:C53)</f>
        <v>-500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-1000</v>
      </c>
      <c r="I46" s="26">
        <f t="shared" si="20"/>
        <v>-500</v>
      </c>
      <c r="J46" s="26">
        <f t="shared" si="20"/>
        <v>-500</v>
      </c>
      <c r="K46" s="26">
        <f t="shared" si="20"/>
        <v>-500</v>
      </c>
      <c r="L46" s="26">
        <f t="shared" si="20"/>
        <v>-500</v>
      </c>
      <c r="M46" s="26">
        <f t="shared" si="20"/>
        <v>-500</v>
      </c>
      <c r="N46" s="26">
        <f>SUM(N47:N53)</f>
        <v>-6500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-500</v>
      </c>
      <c r="C49" s="24">
        <v>-500</v>
      </c>
      <c r="D49" s="24">
        <v>-500</v>
      </c>
      <c r="E49" s="24">
        <v>-500</v>
      </c>
      <c r="F49" s="24">
        <v>-500</v>
      </c>
      <c r="G49" s="24">
        <v>-500</v>
      </c>
      <c r="H49" s="24">
        <v>-1000</v>
      </c>
      <c r="I49" s="24">
        <v>-500</v>
      </c>
      <c r="J49" s="24">
        <v>-500</v>
      </c>
      <c r="K49" s="24">
        <v>-500</v>
      </c>
      <c r="L49" s="24">
        <v>-500</v>
      </c>
      <c r="M49" s="24">
        <v>-500</v>
      </c>
      <c r="N49" s="24">
        <f t="shared" si="17"/>
        <v>-6500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1004825.6200063601</v>
      </c>
      <c r="C57" s="29">
        <f t="shared" si="21"/>
        <v>690174.1136005</v>
      </c>
      <c r="D57" s="29">
        <f t="shared" si="21"/>
        <v>669153.7828118</v>
      </c>
      <c r="E57" s="29">
        <f t="shared" si="21"/>
        <v>146906.435112</v>
      </c>
      <c r="F57" s="29">
        <f t="shared" si="21"/>
        <v>677353.1509870001</v>
      </c>
      <c r="G57" s="29">
        <f t="shared" si="21"/>
        <v>823101.9056</v>
      </c>
      <c r="H57" s="29">
        <f t="shared" si="21"/>
        <v>872659.1299</v>
      </c>
      <c r="I57" s="29">
        <f t="shared" si="21"/>
        <v>780209.2290854</v>
      </c>
      <c r="J57" s="29">
        <f t="shared" si="21"/>
        <v>609289.2859134</v>
      </c>
      <c r="K57" s="29">
        <f t="shared" si="21"/>
        <v>741575.4011969599</v>
      </c>
      <c r="L57" s="29">
        <f t="shared" si="21"/>
        <v>343530.3758773999</v>
      </c>
      <c r="M57" s="29">
        <f t="shared" si="21"/>
        <v>202286.02892799999</v>
      </c>
      <c r="N57" s="29">
        <f>SUM(B57:M57)</f>
        <v>7561064.459018819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1004825.61</v>
      </c>
      <c r="C60" s="36">
        <f aca="true" t="shared" si="22" ref="C60:M60">SUM(C61:C74)</f>
        <v>690174.12</v>
      </c>
      <c r="D60" s="36">
        <f t="shared" si="22"/>
        <v>669153.78</v>
      </c>
      <c r="E60" s="36">
        <f t="shared" si="22"/>
        <v>146906.43</v>
      </c>
      <c r="F60" s="36">
        <f t="shared" si="22"/>
        <v>677353.15</v>
      </c>
      <c r="G60" s="36">
        <f t="shared" si="22"/>
        <v>823101.9</v>
      </c>
      <c r="H60" s="36">
        <f t="shared" si="22"/>
        <v>872659.13</v>
      </c>
      <c r="I60" s="36">
        <f t="shared" si="22"/>
        <v>780209.23</v>
      </c>
      <c r="J60" s="36">
        <f t="shared" si="22"/>
        <v>609289.28</v>
      </c>
      <c r="K60" s="36">
        <f t="shared" si="22"/>
        <v>741575.4</v>
      </c>
      <c r="L60" s="36">
        <f t="shared" si="22"/>
        <v>343530.37</v>
      </c>
      <c r="M60" s="36">
        <f t="shared" si="22"/>
        <v>202286.03</v>
      </c>
      <c r="N60" s="29">
        <f>SUM(N61:N74)</f>
        <v>7561064.430000001</v>
      </c>
    </row>
    <row r="61" spans="1:15" ht="18.75" customHeight="1">
      <c r="A61" s="17" t="s">
        <v>75</v>
      </c>
      <c r="B61" s="36">
        <v>198437.59</v>
      </c>
      <c r="C61" s="36">
        <v>199719.53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398157.12</v>
      </c>
      <c r="O61"/>
    </row>
    <row r="62" spans="1:15" ht="18.75" customHeight="1">
      <c r="A62" s="17" t="s">
        <v>76</v>
      </c>
      <c r="B62" s="36">
        <v>806388.02</v>
      </c>
      <c r="C62" s="36">
        <v>490454.59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1296842.61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669153.78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669153.78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146906.43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146906.43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677353.15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677353.15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823101.9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823101.9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677610.39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677610.39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195048.74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195048.74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780209.23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780209.23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609289.28</v>
      </c>
      <c r="K70" s="35">
        <v>0</v>
      </c>
      <c r="L70" s="35">
        <v>0</v>
      </c>
      <c r="M70" s="35">
        <v>0</v>
      </c>
      <c r="N70" s="29">
        <f t="shared" si="23"/>
        <v>609289.28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741575.4</v>
      </c>
      <c r="L71" s="35">
        <v>0</v>
      </c>
      <c r="M71" s="62"/>
      <c r="N71" s="26">
        <f t="shared" si="23"/>
        <v>741575.4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343530.37</v>
      </c>
      <c r="M72" s="35">
        <v>0</v>
      </c>
      <c r="N72" s="29">
        <f t="shared" si="23"/>
        <v>343530.37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202286.03</v>
      </c>
      <c r="N73" s="26">
        <f t="shared" si="23"/>
        <v>202286.03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2.2662201281901133</v>
      </c>
      <c r="C78" s="45">
        <v>2.2391261440397683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1.9786163726110102</v>
      </c>
      <c r="C79" s="45">
        <v>1.8660708592577975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1.814704879949828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2.5244253259806335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2.1189593470129187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1.6802949001956373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1.9768959474143377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1.9328858738028463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1.91978965889538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2.1623086606469313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2.0674049472821054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2.454776079111428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2.404644231641791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2016-12-05T18:59:48Z</dcterms:modified>
  <cp:category/>
  <cp:version/>
  <cp:contentType/>
  <cp:contentStatus/>
</cp:coreProperties>
</file>