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<sst xmlns="http://schemas.openxmlformats.org/spreadsheetml/2006/main" count="105" uniqueCount="103">
  <si>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</si>
  <si>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</si>
  <si>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</si>
  <si>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</si>
  <si>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</si>
  <si>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</si>
  <si>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</si>
  <si>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</si>
  <si>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</si>
  <si>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</si>
  <si>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</si>
  <si>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</si>
  <si>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</si>
  <si>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</si>
  <si>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</si>
  <si>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</si>
  <si>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</si>
  <si>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</si>
  <si>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</si>
  <si>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</si>
  <si>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</si>
  <si>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</si>
  <si>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</si>
  <si>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</si>
  <si>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</si>
  <si>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</si>
  <si>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</si>
  <si>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</si>
  <si>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</si>
  <si>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</si>
  <si>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</si>
  <si>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</si>
  <si>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</si>
  <si>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</si>
  <si>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</si>
  <si>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</si>
  <si>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</si>
  <si>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</si>
  <si>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</si>
  <si>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</si>
  <si>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</si>
  <si>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</si>
  <si>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</si>
  <si>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</si>
  <si>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</si>
  <si>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</si>
  <si>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</si>
  <si>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</si>
  <si>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</si>
  <si>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</si>
  <si>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</si>
  <si>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</si>
  <si>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</si>
  <si>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</si>
  <si>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</si>
  <si>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</si>
  <si>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</si>
  <si>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</si>
  <si>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</si>
  <si>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</si>
  <si>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</si>
  <si>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</si>
  <si>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</si>
  <si>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</si>
  <si>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</si>
  <si>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</si>
  <si>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</si>
  <si>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</si>
  <si>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</si>
  <si>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</si>
  <si>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</si>
  <si>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</si>
  <si>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</si>
  <si>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</si>
  <si>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</si>
  <si>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</si>
  <si>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</si>
  <si>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</si>
  <si>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</si>
  <si>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</si>
  <si>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</si>
  <si>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</si>
  <si>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</si>
  <si>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</si>
  <si>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</si>
  <si>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</si>
  <si>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</si>
  <si>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</si>
  <si>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</si>
  <si>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</si>
  <si>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</si>
  <si>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</si>
  <si>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</si>
  <si>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</si>
  <si>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</si>
  <si>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</si>
  <si>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</si>
  <si>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</si>
  <si>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</si>
  <si>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</si>
  <si>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</si>
  <si>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</si>
  <si>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19/11/16 - VENCIMENTO 02/12/16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</si>
</sst>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383379</v>
      </c>
      <c r="C7" s="10">
        <f>C8+C20+C24</f>
        <v>260886</v>
      </c>
      <c r="D7" s="10">
        <f>D8+D20+D24</f>
        <v>311835</v>
      </c>
      <c r="E7" s="10">
        <f>E8+E20+E24</f>
        <v>49574</v>
      </c>
      <c r="F7" s="10">
        <f aca="true" t="shared" si="0" ref="F7:M7">F8+F20+F24</f>
        <v>243367</v>
      </c>
      <c r="G7" s="10">
        <f t="shared" si="0"/>
        <v>383591</v>
      </c>
      <c r="H7" s="10">
        <f t="shared" si="0"/>
        <v>351161</v>
      </c>
      <c r="I7" s="10">
        <f t="shared" si="0"/>
        <v>320893</v>
      </c>
      <c r="J7" s="10">
        <f t="shared" si="0"/>
        <v>234194</v>
      </c>
      <c r="K7" s="10">
        <f t="shared" si="0"/>
        <v>301655</v>
      </c>
      <c r="L7" s="10">
        <f t="shared" si="0"/>
        <v>101577</v>
      </c>
      <c r="M7" s="10">
        <f t="shared" si="0"/>
        <v>57620</v>
      </c>
      <c r="N7" s="10">
        <f>+N8+N20+N24</f>
        <v>2999732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169967</v>
      </c>
      <c r="C8" s="12">
        <f>+C9+C12+C16</f>
        <v>125008</v>
      </c>
      <c r="D8" s="12">
        <f>+D9+D12+D16</f>
        <v>158025</v>
      </c>
      <c r="E8" s="12">
        <f>+E9+E12+E16</f>
        <v>22971</v>
      </c>
      <c r="F8" s="12">
        <f aca="true" t="shared" si="1" ref="F8:M8">+F9+F12+F16</f>
        <v>112822</v>
      </c>
      <c r="G8" s="12">
        <f t="shared" si="1"/>
        <v>183496</v>
      </c>
      <c r="H8" s="12">
        <f t="shared" si="1"/>
        <v>168706</v>
      </c>
      <c r="I8" s="12">
        <f t="shared" si="1"/>
        <v>154875</v>
      </c>
      <c r="J8" s="12">
        <f t="shared" si="1"/>
        <v>116909</v>
      </c>
      <c r="K8" s="12">
        <f t="shared" si="1"/>
        <v>145018</v>
      </c>
      <c r="L8" s="12">
        <f t="shared" si="1"/>
        <v>53474</v>
      </c>
      <c r="M8" s="12">
        <f t="shared" si="1"/>
        <v>32412</v>
      </c>
      <c r="N8" s="12">
        <f>SUM(B8:M8)</f>
        <v>1443683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18666</v>
      </c>
      <c r="C9" s="14">
        <v>18303</v>
      </c>
      <c r="D9" s="14">
        <v>15255</v>
      </c>
      <c r="E9" s="14">
        <v>1449</v>
      </c>
      <c r="F9" s="14">
        <v>11133</v>
      </c>
      <c r="G9" s="14">
        <v>21573</v>
      </c>
      <c r="H9" s="14">
        <v>25148</v>
      </c>
      <c r="I9" s="14">
        <v>12344</v>
      </c>
      <c r="J9" s="14">
        <v>15839</v>
      </c>
      <c r="K9" s="14">
        <v>13666</v>
      </c>
      <c r="L9" s="14">
        <v>6889</v>
      </c>
      <c r="M9" s="14">
        <v>4158</v>
      </c>
      <c r="N9" s="12">
        <f aca="true" t="shared" si="2" ref="N9:N19">SUM(B9:M9)</f>
        <v>164423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18666</v>
      </c>
      <c r="C10" s="14">
        <f>+C9-C11</f>
        <v>18303</v>
      </c>
      <c r="D10" s="14">
        <f>+D9-D11</f>
        <v>15255</v>
      </c>
      <c r="E10" s="14">
        <f>+E9-E11</f>
        <v>1449</v>
      </c>
      <c r="F10" s="14">
        <f aca="true" t="shared" si="3" ref="F10:M10">+F9-F11</f>
        <v>11133</v>
      </c>
      <c r="G10" s="14">
        <f t="shared" si="3"/>
        <v>21573</v>
      </c>
      <c r="H10" s="14">
        <f t="shared" si="3"/>
        <v>25148</v>
      </c>
      <c r="I10" s="14">
        <f t="shared" si="3"/>
        <v>12344</v>
      </c>
      <c r="J10" s="14">
        <f t="shared" si="3"/>
        <v>15839</v>
      </c>
      <c r="K10" s="14">
        <f t="shared" si="3"/>
        <v>13666</v>
      </c>
      <c r="L10" s="14">
        <f t="shared" si="3"/>
        <v>6889</v>
      </c>
      <c r="M10" s="14">
        <f t="shared" si="3"/>
        <v>4158</v>
      </c>
      <c r="N10" s="12">
        <f t="shared" si="2"/>
        <v>164423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122981</v>
      </c>
      <c r="C12" s="14">
        <f>C13+C14+C15</f>
        <v>88366</v>
      </c>
      <c r="D12" s="14">
        <f>D13+D14+D15</f>
        <v>119751</v>
      </c>
      <c r="E12" s="14">
        <f>E13+E14+E15</f>
        <v>18190</v>
      </c>
      <c r="F12" s="14">
        <f aca="true" t="shared" si="4" ref="F12:M12">F13+F14+F15</f>
        <v>84034</v>
      </c>
      <c r="G12" s="14">
        <f t="shared" si="4"/>
        <v>133437</v>
      </c>
      <c r="H12" s="14">
        <f t="shared" si="4"/>
        <v>118354</v>
      </c>
      <c r="I12" s="14">
        <f t="shared" si="4"/>
        <v>116318</v>
      </c>
      <c r="J12" s="14">
        <f t="shared" si="4"/>
        <v>82013</v>
      </c>
      <c r="K12" s="14">
        <f t="shared" si="4"/>
        <v>104109</v>
      </c>
      <c r="L12" s="14">
        <f t="shared" si="4"/>
        <v>38954</v>
      </c>
      <c r="M12" s="14">
        <f t="shared" si="4"/>
        <v>24213</v>
      </c>
      <c r="N12" s="12">
        <f t="shared" si="2"/>
        <v>1050720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61045</v>
      </c>
      <c r="C13" s="14">
        <v>46093</v>
      </c>
      <c r="D13" s="14">
        <v>60213</v>
      </c>
      <c r="E13" s="14">
        <v>9312</v>
      </c>
      <c r="F13" s="14">
        <v>42125</v>
      </c>
      <c r="G13" s="14">
        <v>68109</v>
      </c>
      <c r="H13" s="14">
        <v>62034</v>
      </c>
      <c r="I13" s="14">
        <v>59586</v>
      </c>
      <c r="J13" s="14">
        <v>40244</v>
      </c>
      <c r="K13" s="14">
        <v>49533</v>
      </c>
      <c r="L13" s="14">
        <v>18581</v>
      </c>
      <c r="M13" s="14">
        <v>11267</v>
      </c>
      <c r="N13" s="12">
        <f t="shared" si="2"/>
        <v>528142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59073</v>
      </c>
      <c r="C14" s="14">
        <v>39365</v>
      </c>
      <c r="D14" s="14">
        <v>57386</v>
      </c>
      <c r="E14" s="14">
        <v>8381</v>
      </c>
      <c r="F14" s="14">
        <v>39729</v>
      </c>
      <c r="G14" s="14">
        <v>60580</v>
      </c>
      <c r="H14" s="14">
        <v>53289</v>
      </c>
      <c r="I14" s="14">
        <v>54853</v>
      </c>
      <c r="J14" s="14">
        <v>39792</v>
      </c>
      <c r="K14" s="14">
        <v>52616</v>
      </c>
      <c r="L14" s="14">
        <v>19462</v>
      </c>
      <c r="M14" s="14">
        <v>12490</v>
      </c>
      <c r="N14" s="12">
        <f t="shared" si="2"/>
        <v>497016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2863</v>
      </c>
      <c r="C15" s="14">
        <v>2908</v>
      </c>
      <c r="D15" s="14">
        <v>2152</v>
      </c>
      <c r="E15" s="14">
        <v>497</v>
      </c>
      <c r="F15" s="14">
        <v>2180</v>
      </c>
      <c r="G15" s="14">
        <v>4748</v>
      </c>
      <c r="H15" s="14">
        <v>3031</v>
      </c>
      <c r="I15" s="14">
        <v>1879</v>
      </c>
      <c r="J15" s="14">
        <v>1977</v>
      </c>
      <c r="K15" s="14">
        <v>1960</v>
      </c>
      <c r="L15" s="14">
        <v>911</v>
      </c>
      <c r="M15" s="14">
        <v>456</v>
      </c>
      <c r="N15" s="12">
        <f t="shared" si="2"/>
        <v>25562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28320</v>
      </c>
      <c r="C16" s="14">
        <f>C17+C18+C19</f>
        <v>18339</v>
      </c>
      <c r="D16" s="14">
        <f>D17+D18+D19</f>
        <v>23019</v>
      </c>
      <c r="E16" s="14">
        <f>E17+E18+E19</f>
        <v>3332</v>
      </c>
      <c r="F16" s="14">
        <f aca="true" t="shared" si="5" ref="F16:M16">F17+F18+F19</f>
        <v>17655</v>
      </c>
      <c r="G16" s="14">
        <f t="shared" si="5"/>
        <v>28486</v>
      </c>
      <c r="H16" s="14">
        <f t="shared" si="5"/>
        <v>25204</v>
      </c>
      <c r="I16" s="14">
        <f t="shared" si="5"/>
        <v>26213</v>
      </c>
      <c r="J16" s="14">
        <f t="shared" si="5"/>
        <v>19057</v>
      </c>
      <c r="K16" s="14">
        <f t="shared" si="5"/>
        <v>27243</v>
      </c>
      <c r="L16" s="14">
        <f t="shared" si="5"/>
        <v>7631</v>
      </c>
      <c r="M16" s="14">
        <f t="shared" si="5"/>
        <v>4041</v>
      </c>
      <c r="N16" s="12">
        <f t="shared" si="2"/>
        <v>228540</v>
      </c>
    </row>
    <row r="17" spans="1:25" ht="18.75" customHeight="1">
      <c r="A17" s="15" t="s">
        <v>16</v>
      </c>
      <c r="B17" s="14">
        <v>14779</v>
      </c>
      <c r="C17" s="14">
        <v>10175</v>
      </c>
      <c r="D17" s="14">
        <v>10600</v>
      </c>
      <c r="E17" s="14">
        <v>1718</v>
      </c>
      <c r="F17" s="14">
        <v>8849</v>
      </c>
      <c r="G17" s="14">
        <v>14575</v>
      </c>
      <c r="H17" s="14">
        <v>13190</v>
      </c>
      <c r="I17" s="14">
        <v>13945</v>
      </c>
      <c r="J17" s="14">
        <v>9510</v>
      </c>
      <c r="K17" s="14">
        <v>14068</v>
      </c>
      <c r="L17" s="14">
        <v>3888</v>
      </c>
      <c r="M17" s="14">
        <v>1891</v>
      </c>
      <c r="N17" s="12">
        <f t="shared" si="2"/>
        <v>117188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12800</v>
      </c>
      <c r="C18" s="14">
        <v>7455</v>
      </c>
      <c r="D18" s="14">
        <v>11888</v>
      </c>
      <c r="E18" s="14">
        <v>1508</v>
      </c>
      <c r="F18" s="14">
        <v>8212</v>
      </c>
      <c r="G18" s="14">
        <v>12690</v>
      </c>
      <c r="H18" s="14">
        <v>11251</v>
      </c>
      <c r="I18" s="14">
        <v>11857</v>
      </c>
      <c r="J18" s="14">
        <v>9099</v>
      </c>
      <c r="K18" s="14">
        <v>12764</v>
      </c>
      <c r="L18" s="14">
        <v>3587</v>
      </c>
      <c r="M18" s="14">
        <v>2078</v>
      </c>
      <c r="N18" s="12">
        <f t="shared" si="2"/>
        <v>105189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741</v>
      </c>
      <c r="C19" s="14">
        <v>709</v>
      </c>
      <c r="D19" s="14">
        <v>531</v>
      </c>
      <c r="E19" s="14">
        <v>106</v>
      </c>
      <c r="F19" s="14">
        <v>594</v>
      </c>
      <c r="G19" s="14">
        <v>1221</v>
      </c>
      <c r="H19" s="14">
        <v>763</v>
      </c>
      <c r="I19" s="14">
        <v>411</v>
      </c>
      <c r="J19" s="14">
        <v>448</v>
      </c>
      <c r="K19" s="14">
        <v>411</v>
      </c>
      <c r="L19" s="14">
        <v>156</v>
      </c>
      <c r="M19" s="14">
        <v>72</v>
      </c>
      <c r="N19" s="12">
        <f t="shared" si="2"/>
        <v>6163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86089</v>
      </c>
      <c r="C20" s="18">
        <f>C21+C22+C23</f>
        <v>50837</v>
      </c>
      <c r="D20" s="18">
        <f>D21+D22+D23</f>
        <v>58098</v>
      </c>
      <c r="E20" s="18">
        <f>E21+E22+E23</f>
        <v>9286</v>
      </c>
      <c r="F20" s="18">
        <f aca="true" t="shared" si="6" ref="F20:M20">F21+F22+F23</f>
        <v>45446</v>
      </c>
      <c r="G20" s="18">
        <f t="shared" si="6"/>
        <v>71884</v>
      </c>
      <c r="H20" s="18">
        <f t="shared" si="6"/>
        <v>73578</v>
      </c>
      <c r="I20" s="18">
        <f t="shared" si="6"/>
        <v>72569</v>
      </c>
      <c r="J20" s="18">
        <f t="shared" si="6"/>
        <v>46834</v>
      </c>
      <c r="K20" s="18">
        <f t="shared" si="6"/>
        <v>75435</v>
      </c>
      <c r="L20" s="18">
        <f t="shared" si="6"/>
        <v>24510</v>
      </c>
      <c r="M20" s="18">
        <f t="shared" si="6"/>
        <v>13179</v>
      </c>
      <c r="N20" s="12">
        <f aca="true" t="shared" si="7" ref="N20:N26">SUM(B20:M20)</f>
        <v>627745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46039</v>
      </c>
      <c r="C21" s="14">
        <v>29675</v>
      </c>
      <c r="D21" s="14">
        <v>31809</v>
      </c>
      <c r="E21" s="14">
        <v>5128</v>
      </c>
      <c r="F21" s="14">
        <v>24878</v>
      </c>
      <c r="G21" s="14">
        <v>40318</v>
      </c>
      <c r="H21" s="14">
        <v>42549</v>
      </c>
      <c r="I21" s="14">
        <v>40390</v>
      </c>
      <c r="J21" s="14">
        <v>25117</v>
      </c>
      <c r="K21" s="14">
        <v>38402</v>
      </c>
      <c r="L21" s="14">
        <v>12676</v>
      </c>
      <c r="M21" s="14">
        <v>6739</v>
      </c>
      <c r="N21" s="12">
        <f t="shared" si="7"/>
        <v>343720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38603</v>
      </c>
      <c r="C22" s="14">
        <v>20108</v>
      </c>
      <c r="D22" s="14">
        <v>25477</v>
      </c>
      <c r="E22" s="14">
        <v>3981</v>
      </c>
      <c r="F22" s="14">
        <v>19691</v>
      </c>
      <c r="G22" s="14">
        <v>29824</v>
      </c>
      <c r="H22" s="14">
        <v>29818</v>
      </c>
      <c r="I22" s="14">
        <v>31253</v>
      </c>
      <c r="J22" s="14">
        <v>20877</v>
      </c>
      <c r="K22" s="14">
        <v>35961</v>
      </c>
      <c r="L22" s="14">
        <v>11439</v>
      </c>
      <c r="M22" s="14">
        <v>6229</v>
      </c>
      <c r="N22" s="12">
        <f t="shared" si="7"/>
        <v>273261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1447</v>
      </c>
      <c r="C23" s="14">
        <v>1054</v>
      </c>
      <c r="D23" s="14">
        <v>812</v>
      </c>
      <c r="E23" s="14">
        <v>177</v>
      </c>
      <c r="F23" s="14">
        <v>877</v>
      </c>
      <c r="G23" s="14">
        <v>1742</v>
      </c>
      <c r="H23" s="14">
        <v>1211</v>
      </c>
      <c r="I23" s="14">
        <v>926</v>
      </c>
      <c r="J23" s="14">
        <v>840</v>
      </c>
      <c r="K23" s="14">
        <v>1072</v>
      </c>
      <c r="L23" s="14">
        <v>395</v>
      </c>
      <c r="M23" s="14">
        <v>211</v>
      </c>
      <c r="N23" s="12">
        <f t="shared" si="7"/>
        <v>10764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127323</v>
      </c>
      <c r="C24" s="14">
        <f>C25+C26</f>
        <v>85041</v>
      </c>
      <c r="D24" s="14">
        <f>D25+D26</f>
        <v>95712</v>
      </c>
      <c r="E24" s="14">
        <f>E25+E26</f>
        <v>17317</v>
      </c>
      <c r="F24" s="14">
        <f aca="true" t="shared" si="8" ref="F24:M24">F25+F26</f>
        <v>85099</v>
      </c>
      <c r="G24" s="14">
        <f t="shared" si="8"/>
        <v>128211</v>
      </c>
      <c r="H24" s="14">
        <f t="shared" si="8"/>
        <v>108877</v>
      </c>
      <c r="I24" s="14">
        <f t="shared" si="8"/>
        <v>93449</v>
      </c>
      <c r="J24" s="14">
        <f t="shared" si="8"/>
        <v>70451</v>
      </c>
      <c r="K24" s="14">
        <f t="shared" si="8"/>
        <v>81202</v>
      </c>
      <c r="L24" s="14">
        <f t="shared" si="8"/>
        <v>23593</v>
      </c>
      <c r="M24" s="14">
        <f t="shared" si="8"/>
        <v>12029</v>
      </c>
      <c r="N24" s="12">
        <f t="shared" si="7"/>
        <v>928304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55049</v>
      </c>
      <c r="C25" s="14">
        <v>42112</v>
      </c>
      <c r="D25" s="14">
        <v>46428</v>
      </c>
      <c r="E25" s="14">
        <v>9078</v>
      </c>
      <c r="F25" s="14">
        <v>41258</v>
      </c>
      <c r="G25" s="14">
        <v>64459</v>
      </c>
      <c r="H25" s="14">
        <v>56915</v>
      </c>
      <c r="I25" s="14">
        <v>40850</v>
      </c>
      <c r="J25" s="14">
        <v>34828</v>
      </c>
      <c r="K25" s="14">
        <v>35669</v>
      </c>
      <c r="L25" s="14">
        <v>10793</v>
      </c>
      <c r="M25" s="14">
        <v>5033</v>
      </c>
      <c r="N25" s="12">
        <f t="shared" si="7"/>
        <v>442472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72274</v>
      </c>
      <c r="C26" s="14">
        <v>42929</v>
      </c>
      <c r="D26" s="14">
        <v>49284</v>
      </c>
      <c r="E26" s="14">
        <v>8239</v>
      </c>
      <c r="F26" s="14">
        <v>43841</v>
      </c>
      <c r="G26" s="14">
        <v>63752</v>
      </c>
      <c r="H26" s="14">
        <v>51962</v>
      </c>
      <c r="I26" s="14">
        <v>52599</v>
      </c>
      <c r="J26" s="14">
        <v>35623</v>
      </c>
      <c r="K26" s="14">
        <v>45533</v>
      </c>
      <c r="L26" s="14">
        <v>12800</v>
      </c>
      <c r="M26" s="14">
        <v>6996</v>
      </c>
      <c r="N26" s="12">
        <f t="shared" si="7"/>
        <v>485832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778834.89024934</v>
      </c>
      <c r="C36" s="61">
        <f aca="true" t="shared" si="11" ref="C36:M36">C37+C38+C39+C40</f>
        <v>512302.164023</v>
      </c>
      <c r="D36" s="61">
        <f t="shared" si="11"/>
        <v>576474.4693417499</v>
      </c>
      <c r="E36" s="61">
        <f t="shared" si="11"/>
        <v>125266.3133616</v>
      </c>
      <c r="F36" s="61">
        <f t="shared" si="11"/>
        <v>516308.7577823501</v>
      </c>
      <c r="G36" s="61">
        <f t="shared" si="11"/>
        <v>645330.5214000001</v>
      </c>
      <c r="H36" s="61">
        <f t="shared" si="11"/>
        <v>691489.1649000001</v>
      </c>
      <c r="I36" s="61">
        <f t="shared" si="11"/>
        <v>616707.4992373999</v>
      </c>
      <c r="J36" s="61">
        <f t="shared" si="11"/>
        <v>506931.79985420004</v>
      </c>
      <c r="K36" s="61">
        <f t="shared" si="11"/>
        <v>624207.5433528</v>
      </c>
      <c r="L36" s="61">
        <f t="shared" si="11"/>
        <v>249782.48306511002</v>
      </c>
      <c r="M36" s="61">
        <f t="shared" si="11"/>
        <v>138832.94462720002</v>
      </c>
      <c r="N36" s="61">
        <f>N37+N38+N39+N40</f>
        <v>5982468.55119475</v>
      </c>
    </row>
    <row r="37" spans="1:14" ht="18.75" customHeight="1">
      <c r="A37" s="58" t="s">
        <v>55</v>
      </c>
      <c r="B37" s="55">
        <f aca="true" t="shared" si="12" ref="B37:M37">B29*B7</f>
        <v>777952.6668</v>
      </c>
      <c r="C37" s="55">
        <f t="shared" si="12"/>
        <v>511440.91439999995</v>
      </c>
      <c r="D37" s="55">
        <f t="shared" si="12"/>
        <v>565918.1579999999</v>
      </c>
      <c r="E37" s="55">
        <f t="shared" si="12"/>
        <v>124931.4374</v>
      </c>
      <c r="F37" s="55">
        <f t="shared" si="12"/>
        <v>515694.67300000007</v>
      </c>
      <c r="G37" s="55">
        <f t="shared" si="12"/>
        <v>644624.6755</v>
      </c>
      <c r="H37" s="55">
        <f t="shared" si="12"/>
        <v>690558.1065</v>
      </c>
      <c r="I37" s="55">
        <f t="shared" si="12"/>
        <v>615986.2028</v>
      </c>
      <c r="J37" s="55">
        <f t="shared" si="12"/>
        <v>506304.00860000006</v>
      </c>
      <c r="K37" s="55">
        <f t="shared" si="12"/>
        <v>623490.7195</v>
      </c>
      <c r="L37" s="55">
        <f t="shared" si="12"/>
        <v>249259.8003</v>
      </c>
      <c r="M37" s="55">
        <f t="shared" si="12"/>
        <v>138535.766</v>
      </c>
      <c r="N37" s="57">
        <f>SUM(B37:M37)</f>
        <v>5964697.1288</v>
      </c>
    </row>
    <row r="38" spans="1:14" ht="18.75" customHeight="1">
      <c r="A38" s="58" t="s">
        <v>56</v>
      </c>
      <c r="B38" s="55">
        <f aca="true" t="shared" si="13" ref="B38:M38">B30*B7</f>
        <v>-2374.8565506600003</v>
      </c>
      <c r="C38" s="55">
        <f t="shared" si="13"/>
        <v>-1531.2703769999998</v>
      </c>
      <c r="D38" s="55">
        <f t="shared" si="13"/>
        <v>-1730.66865825</v>
      </c>
      <c r="E38" s="55">
        <f t="shared" si="13"/>
        <v>-311.4040384</v>
      </c>
      <c r="F38" s="55">
        <f t="shared" si="13"/>
        <v>-1547.31521765</v>
      </c>
      <c r="G38" s="55">
        <f t="shared" si="13"/>
        <v>-1956.3141</v>
      </c>
      <c r="H38" s="55">
        <f t="shared" si="13"/>
        <v>-1966.5016</v>
      </c>
      <c r="I38" s="55">
        <f t="shared" si="13"/>
        <v>-1825.3035626</v>
      </c>
      <c r="J38" s="55">
        <f t="shared" si="13"/>
        <v>-1490.8087458</v>
      </c>
      <c r="K38" s="55">
        <f t="shared" si="13"/>
        <v>-1885.4161471999998</v>
      </c>
      <c r="L38" s="55">
        <f t="shared" si="13"/>
        <v>-748.47723489</v>
      </c>
      <c r="M38" s="55">
        <f t="shared" si="13"/>
        <v>-421.8613728</v>
      </c>
      <c r="N38" s="25">
        <f>SUM(B38:M38)</f>
        <v>-17790.197605250003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10125.58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10125.58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-71430.8</v>
      </c>
      <c r="C42" s="25">
        <f aca="true" t="shared" si="15" ref="C42:M42">+C43+C46+C54+C55</f>
        <v>-70051.4</v>
      </c>
      <c r="D42" s="25">
        <f t="shared" si="15"/>
        <v>-58469</v>
      </c>
      <c r="E42" s="25">
        <f t="shared" si="15"/>
        <v>-6006.2</v>
      </c>
      <c r="F42" s="25">
        <f t="shared" si="15"/>
        <v>-42805.4</v>
      </c>
      <c r="G42" s="25">
        <f t="shared" si="15"/>
        <v>-82477.4</v>
      </c>
      <c r="H42" s="25">
        <f t="shared" si="15"/>
        <v>-96562.4</v>
      </c>
      <c r="I42" s="25">
        <f t="shared" si="15"/>
        <v>-47407.2</v>
      </c>
      <c r="J42" s="25">
        <f t="shared" si="15"/>
        <v>-60688.2</v>
      </c>
      <c r="K42" s="25">
        <f t="shared" si="15"/>
        <v>-52430.8</v>
      </c>
      <c r="L42" s="25">
        <f t="shared" si="15"/>
        <v>-26678.2</v>
      </c>
      <c r="M42" s="25">
        <f t="shared" si="15"/>
        <v>-16300.4</v>
      </c>
      <c r="N42" s="25">
        <f>+N43+N46+N54+N55</f>
        <v>-631307.4</v>
      </c>
    </row>
    <row r="43" spans="1:14" ht="18.75" customHeight="1">
      <c r="A43" s="17" t="s">
        <v>60</v>
      </c>
      <c r="B43" s="26">
        <f>B44+B45</f>
        <v>-70930.8</v>
      </c>
      <c r="C43" s="26">
        <f>C44+C45</f>
        <v>-69551.4</v>
      </c>
      <c r="D43" s="26">
        <f>D44+D45</f>
        <v>-57969</v>
      </c>
      <c r="E43" s="26">
        <f>E44+E45</f>
        <v>-5506.2</v>
      </c>
      <c r="F43" s="26">
        <f aca="true" t="shared" si="16" ref="F43:M43">F44+F45</f>
        <v>-42305.4</v>
      </c>
      <c r="G43" s="26">
        <f t="shared" si="16"/>
        <v>-81977.4</v>
      </c>
      <c r="H43" s="26">
        <f t="shared" si="16"/>
        <v>-95562.4</v>
      </c>
      <c r="I43" s="26">
        <f t="shared" si="16"/>
        <v>-46907.2</v>
      </c>
      <c r="J43" s="26">
        <f t="shared" si="16"/>
        <v>-60188.2</v>
      </c>
      <c r="K43" s="26">
        <f t="shared" si="16"/>
        <v>-51930.8</v>
      </c>
      <c r="L43" s="26">
        <f t="shared" si="16"/>
        <v>-26178.2</v>
      </c>
      <c r="M43" s="26">
        <f t="shared" si="16"/>
        <v>-15800.4</v>
      </c>
      <c r="N43" s="25">
        <f aca="true" t="shared" si="17" ref="N43:N55">SUM(B43:M43)</f>
        <v>-624807.4</v>
      </c>
    </row>
    <row r="44" spans="1:25" ht="18.75" customHeight="1">
      <c r="A44" s="13" t="s">
        <v>61</v>
      </c>
      <c r="B44" s="20">
        <f>ROUND(-B9*$D$3,2)</f>
        <v>-70930.8</v>
      </c>
      <c r="C44" s="20">
        <f>ROUND(-C9*$D$3,2)</f>
        <v>-69551.4</v>
      </c>
      <c r="D44" s="20">
        <f>ROUND(-D9*$D$3,2)</f>
        <v>-57969</v>
      </c>
      <c r="E44" s="20">
        <f>ROUND(-E9*$D$3,2)</f>
        <v>-5506.2</v>
      </c>
      <c r="F44" s="20">
        <f aca="true" t="shared" si="18" ref="F44:M44">ROUND(-F9*$D$3,2)</f>
        <v>-42305.4</v>
      </c>
      <c r="G44" s="20">
        <f t="shared" si="18"/>
        <v>-81977.4</v>
      </c>
      <c r="H44" s="20">
        <f t="shared" si="18"/>
        <v>-95562.4</v>
      </c>
      <c r="I44" s="20">
        <f t="shared" si="18"/>
        <v>-46907.2</v>
      </c>
      <c r="J44" s="20">
        <f t="shared" si="18"/>
        <v>-60188.2</v>
      </c>
      <c r="K44" s="20">
        <f t="shared" si="18"/>
        <v>-51930.8</v>
      </c>
      <c r="L44" s="20">
        <f t="shared" si="18"/>
        <v>-26178.2</v>
      </c>
      <c r="M44" s="20">
        <f t="shared" si="18"/>
        <v>-15800.4</v>
      </c>
      <c r="N44" s="47">
        <f t="shared" si="17"/>
        <v>-624807.4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-500</v>
      </c>
      <c r="C46" s="26">
        <f aca="true" t="shared" si="20" ref="C46:M46">SUM(C47:C53)</f>
        <v>-500</v>
      </c>
      <c r="D46" s="26">
        <f t="shared" si="20"/>
        <v>-500</v>
      </c>
      <c r="E46" s="26">
        <f t="shared" si="20"/>
        <v>-500</v>
      </c>
      <c r="F46" s="26">
        <f t="shared" si="20"/>
        <v>-500</v>
      </c>
      <c r="G46" s="26">
        <f t="shared" si="20"/>
        <v>-500</v>
      </c>
      <c r="H46" s="26">
        <f t="shared" si="20"/>
        <v>-1000</v>
      </c>
      <c r="I46" s="26">
        <f t="shared" si="20"/>
        <v>-500</v>
      </c>
      <c r="J46" s="26">
        <f t="shared" si="20"/>
        <v>-500</v>
      </c>
      <c r="K46" s="26">
        <f t="shared" si="20"/>
        <v>-500</v>
      </c>
      <c r="L46" s="26">
        <f t="shared" si="20"/>
        <v>-500</v>
      </c>
      <c r="M46" s="26">
        <f t="shared" si="20"/>
        <v>-500</v>
      </c>
      <c r="N46" s="26">
        <f>SUM(N47:N53)</f>
        <v>-6500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-500</v>
      </c>
      <c r="C49" s="24">
        <v>-500</v>
      </c>
      <c r="D49" s="24">
        <v>-500</v>
      </c>
      <c r="E49" s="24">
        <v>-500</v>
      </c>
      <c r="F49" s="24">
        <v>-500</v>
      </c>
      <c r="G49" s="24">
        <v>-500</v>
      </c>
      <c r="H49" s="24">
        <v>-1000</v>
      </c>
      <c r="I49" s="24">
        <v>-500</v>
      </c>
      <c r="J49" s="24">
        <v>-500</v>
      </c>
      <c r="K49" s="24">
        <v>-500</v>
      </c>
      <c r="L49" s="24">
        <v>-500</v>
      </c>
      <c r="M49" s="24">
        <v>-500</v>
      </c>
      <c r="N49" s="24">
        <f t="shared" si="17"/>
        <v>-6500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707404.0902493399</v>
      </c>
      <c r="C57" s="29">
        <f t="shared" si="21"/>
        <v>442250.764023</v>
      </c>
      <c r="D57" s="29">
        <f t="shared" si="21"/>
        <v>518005.4693417499</v>
      </c>
      <c r="E57" s="29">
        <f t="shared" si="21"/>
        <v>119260.1133616</v>
      </c>
      <c r="F57" s="29">
        <f t="shared" si="21"/>
        <v>473503.3577823501</v>
      </c>
      <c r="G57" s="29">
        <f t="shared" si="21"/>
        <v>562853.1214000001</v>
      </c>
      <c r="H57" s="29">
        <f t="shared" si="21"/>
        <v>594926.7649000001</v>
      </c>
      <c r="I57" s="29">
        <f t="shared" si="21"/>
        <v>569300.2992374</v>
      </c>
      <c r="J57" s="29">
        <f t="shared" si="21"/>
        <v>446243.59985420003</v>
      </c>
      <c r="K57" s="29">
        <f t="shared" si="21"/>
        <v>571776.7433527999</v>
      </c>
      <c r="L57" s="29">
        <f t="shared" si="21"/>
        <v>223104.28306511</v>
      </c>
      <c r="M57" s="29">
        <f t="shared" si="21"/>
        <v>122532.54462720003</v>
      </c>
      <c r="N57" s="29">
        <f>SUM(B57:M57)</f>
        <v>5351161.151194749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707404.0900000001</v>
      </c>
      <c r="C60" s="36">
        <f aca="true" t="shared" si="22" ref="C60:M60">SUM(C61:C74)</f>
        <v>442250.77</v>
      </c>
      <c r="D60" s="36">
        <f t="shared" si="22"/>
        <v>518005.47</v>
      </c>
      <c r="E60" s="36">
        <f t="shared" si="22"/>
        <v>119260.12</v>
      </c>
      <c r="F60" s="36">
        <f t="shared" si="22"/>
        <v>473503.35</v>
      </c>
      <c r="G60" s="36">
        <f t="shared" si="22"/>
        <v>562853.13</v>
      </c>
      <c r="H60" s="36">
        <f t="shared" si="22"/>
        <v>594926.77</v>
      </c>
      <c r="I60" s="36">
        <f t="shared" si="22"/>
        <v>569300.31</v>
      </c>
      <c r="J60" s="36">
        <f t="shared" si="22"/>
        <v>446243.6</v>
      </c>
      <c r="K60" s="36">
        <f t="shared" si="22"/>
        <v>571776.74</v>
      </c>
      <c r="L60" s="36">
        <f t="shared" si="22"/>
        <v>223104.28</v>
      </c>
      <c r="M60" s="36">
        <f t="shared" si="22"/>
        <v>122532.55</v>
      </c>
      <c r="N60" s="29">
        <f>SUM(N61:N74)</f>
        <v>5351161.18</v>
      </c>
    </row>
    <row r="61" spans="1:15" ht="18.75" customHeight="1">
      <c r="A61" s="17" t="s">
        <v>75</v>
      </c>
      <c r="B61" s="36">
        <v>127383.93</v>
      </c>
      <c r="C61" s="36">
        <v>128840.94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256224.87</v>
      </c>
      <c r="O61"/>
    </row>
    <row r="62" spans="1:15" ht="18.75" customHeight="1">
      <c r="A62" s="17" t="s">
        <v>76</v>
      </c>
      <c r="B62" s="36">
        <v>580020.16</v>
      </c>
      <c r="C62" s="36">
        <v>313409.83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893429.99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518005.47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518005.47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119260.12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119260.12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473503.35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473503.35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562853.13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562853.13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459246.41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459246.41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135680.36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135680.36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569300.31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569300.31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446243.6</v>
      </c>
      <c r="K70" s="35">
        <v>0</v>
      </c>
      <c r="L70" s="35">
        <v>0</v>
      </c>
      <c r="M70" s="35">
        <v>0</v>
      </c>
      <c r="N70" s="29">
        <f t="shared" si="23"/>
        <v>446243.6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571776.74</v>
      </c>
      <c r="L71" s="35">
        <v>0</v>
      </c>
      <c r="M71" s="62"/>
      <c r="N71" s="26">
        <f t="shared" si="23"/>
        <v>571776.74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223104.28</v>
      </c>
      <c r="M72" s="35">
        <v>0</v>
      </c>
      <c r="N72" s="29">
        <f t="shared" si="23"/>
        <v>223104.28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122532.55</v>
      </c>
      <c r="N73" s="26">
        <f t="shared" si="23"/>
        <v>122532.55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2.30119669185586</v>
      </c>
      <c r="C78" s="45">
        <v>2.237477028277942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1.9808593637594454</v>
      </c>
      <c r="C79" s="45">
        <v>1.8691360232687666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1.8161812796567094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2.5268550724492678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2.1215232869795417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1.6823401002630407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1.9797626180403343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1.9350565086982603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1.921847778659553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2.1645806461916193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2.069276303567983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2.459045680273192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2.4094575603471022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2016-12-01T18:51:50Z</dcterms:modified>
  <cp:category/>
  <cp:version/>
  <cp:contentType/>
  <cp:contentStatus/>
</cp:coreProperties>
</file>