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<sst xmlns="http://schemas.openxmlformats.org/spreadsheetml/2006/main" count="105" uniqueCount="103">
  <si>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</si>
  <si>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</si>
  <si>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</si>
  <si>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</si>
  <si>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</si>
  <si>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</si>
  <si>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</si>
  <si>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</si>
  <si>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</si>
  <si>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</si>
  <si>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</si>
  <si>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</si>
  <si>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</si>
  <si>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</si>
  <si>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</si>
  <si>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</si>
  <si>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</si>
  <si>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</si>
  <si>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</si>
  <si>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</si>
  <si>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</si>
  <si>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</si>
  <si>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</si>
  <si>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</si>
  <si>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</si>
  <si>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</si>
  <si>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</si>
  <si>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</si>
  <si>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</si>
  <si>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</si>
  <si>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</si>
  <si>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</si>
  <si>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</si>
  <si>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</si>
  <si>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</si>
  <si>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</si>
  <si>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</si>
  <si>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</si>
  <si>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</si>
  <si>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</si>
  <si>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</si>
  <si>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</si>
  <si>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</si>
  <si>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</si>
  <si>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</si>
  <si>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</si>
  <si>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</si>
  <si>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</si>
  <si>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</si>
  <si>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</si>
  <si>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</si>
  <si>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</si>
  <si>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</si>
  <si>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</si>
  <si>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</si>
  <si>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</si>
  <si>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</si>
  <si>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</si>
  <si>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</si>
  <si>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</si>
  <si>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</si>
  <si>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</si>
  <si>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</si>
  <si>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</si>
  <si>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</si>
  <si>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</si>
  <si>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</si>
  <si>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</si>
  <si>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</si>
  <si>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</si>
  <si>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</si>
  <si>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</si>
  <si>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</si>
  <si>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</si>
  <si>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</si>
  <si>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</si>
  <si>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</si>
  <si>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</si>
  <si>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</si>
  <si>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</si>
  <si>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</si>
  <si>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</si>
  <si>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</si>
  <si>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</si>
  <si>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</si>
  <si>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</si>
  <si>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</si>
  <si>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</si>
  <si>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</si>
  <si>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</si>
  <si>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</si>
  <si>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</si>
  <si>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</si>
  <si>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</si>
  <si>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</si>
  <si>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</si>
  <si>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</si>
  <si>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</si>
  <si>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</si>
  <si>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</si>
  <si>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</si>
  <si>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</si>
  <si>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17/11/16 - VENCIMENTO 01/12/16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</si>
</sst>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540201</v>
      </c>
      <c r="C7" s="10">
        <f>C8+C20+C24</f>
        <v>396010</v>
      </c>
      <c r="D7" s="10">
        <f>D8+D20+D24</f>
        <v>399259</v>
      </c>
      <c r="E7" s="10">
        <f>E8+E20+E24</f>
        <v>60122</v>
      </c>
      <c r="F7" s="10">
        <f aca="true" t="shared" si="0" ref="F7:M7">F8+F20+F24</f>
        <v>345592</v>
      </c>
      <c r="G7" s="10">
        <f t="shared" si="0"/>
        <v>548836</v>
      </c>
      <c r="H7" s="10">
        <f t="shared" si="0"/>
        <v>498347</v>
      </c>
      <c r="I7" s="10">
        <f t="shared" si="0"/>
        <v>433699</v>
      </c>
      <c r="J7" s="10">
        <f t="shared" si="0"/>
        <v>319864</v>
      </c>
      <c r="K7" s="10">
        <f t="shared" si="0"/>
        <v>388599</v>
      </c>
      <c r="L7" s="10">
        <f t="shared" si="0"/>
        <v>160266</v>
      </c>
      <c r="M7" s="10">
        <f t="shared" si="0"/>
        <v>95695</v>
      </c>
      <c r="N7" s="10">
        <f>+N8+N20+N24</f>
        <v>4186490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225902</v>
      </c>
      <c r="C8" s="12">
        <f>+C9+C12+C16</f>
        <v>178505</v>
      </c>
      <c r="D8" s="12">
        <f>+D9+D12+D16</f>
        <v>195422</v>
      </c>
      <c r="E8" s="12">
        <f>+E9+E12+E16</f>
        <v>26583</v>
      </c>
      <c r="F8" s="12">
        <f aca="true" t="shared" si="1" ref="F8:M8">+F9+F12+F16</f>
        <v>152932</v>
      </c>
      <c r="G8" s="12">
        <f t="shared" si="1"/>
        <v>254388</v>
      </c>
      <c r="H8" s="12">
        <f t="shared" si="1"/>
        <v>227237</v>
      </c>
      <c r="I8" s="12">
        <f t="shared" si="1"/>
        <v>204052</v>
      </c>
      <c r="J8" s="12">
        <f t="shared" si="1"/>
        <v>150405</v>
      </c>
      <c r="K8" s="12">
        <f t="shared" si="1"/>
        <v>172634</v>
      </c>
      <c r="L8" s="12">
        <f t="shared" si="1"/>
        <v>81036</v>
      </c>
      <c r="M8" s="12">
        <f t="shared" si="1"/>
        <v>49856</v>
      </c>
      <c r="N8" s="12">
        <f>SUM(B8:M8)</f>
        <v>1918952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18276</v>
      </c>
      <c r="C9" s="14">
        <v>18950</v>
      </c>
      <c r="D9" s="14">
        <v>12791</v>
      </c>
      <c r="E9" s="14">
        <v>1374</v>
      </c>
      <c r="F9" s="14">
        <v>10671</v>
      </c>
      <c r="G9" s="14">
        <v>20601</v>
      </c>
      <c r="H9" s="14">
        <v>25249</v>
      </c>
      <c r="I9" s="14">
        <v>11048</v>
      </c>
      <c r="J9" s="14">
        <v>15690</v>
      </c>
      <c r="K9" s="14">
        <v>12080</v>
      </c>
      <c r="L9" s="14">
        <v>8587</v>
      </c>
      <c r="M9" s="14">
        <v>5446</v>
      </c>
      <c r="N9" s="12">
        <f aca="true" t="shared" si="2" ref="N9:N19">SUM(B9:M9)</f>
        <v>160763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18276</v>
      </c>
      <c r="C10" s="14">
        <f>+C9-C11</f>
        <v>18950</v>
      </c>
      <c r="D10" s="14">
        <f>+D9-D11</f>
        <v>12791</v>
      </c>
      <c r="E10" s="14">
        <f>+E9-E11</f>
        <v>1374</v>
      </c>
      <c r="F10" s="14">
        <f aca="true" t="shared" si="3" ref="F10:M10">+F9-F11</f>
        <v>10671</v>
      </c>
      <c r="G10" s="14">
        <f t="shared" si="3"/>
        <v>20601</v>
      </c>
      <c r="H10" s="14">
        <f t="shared" si="3"/>
        <v>25249</v>
      </c>
      <c r="I10" s="14">
        <f t="shared" si="3"/>
        <v>11048</v>
      </c>
      <c r="J10" s="14">
        <f t="shared" si="3"/>
        <v>15690</v>
      </c>
      <c r="K10" s="14">
        <f t="shared" si="3"/>
        <v>12080</v>
      </c>
      <c r="L10" s="14">
        <f t="shared" si="3"/>
        <v>8587</v>
      </c>
      <c r="M10" s="14">
        <f t="shared" si="3"/>
        <v>5446</v>
      </c>
      <c r="N10" s="12">
        <f t="shared" si="2"/>
        <v>160763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171487</v>
      </c>
      <c r="C12" s="14">
        <f>C13+C14+C15</f>
        <v>134394</v>
      </c>
      <c r="D12" s="14">
        <f>D13+D14+D15</f>
        <v>155623</v>
      </c>
      <c r="E12" s="14">
        <f>E13+E14+E15</f>
        <v>21469</v>
      </c>
      <c r="F12" s="14">
        <f aca="true" t="shared" si="4" ref="F12:M12">F13+F14+F15</f>
        <v>119204</v>
      </c>
      <c r="G12" s="14">
        <f t="shared" si="4"/>
        <v>195449</v>
      </c>
      <c r="H12" s="14">
        <f t="shared" si="4"/>
        <v>169250</v>
      </c>
      <c r="I12" s="14">
        <f t="shared" si="4"/>
        <v>159998</v>
      </c>
      <c r="J12" s="14">
        <f t="shared" si="4"/>
        <v>111598</v>
      </c>
      <c r="K12" s="14">
        <f t="shared" si="4"/>
        <v>129471</v>
      </c>
      <c r="L12" s="14">
        <f t="shared" si="4"/>
        <v>61355</v>
      </c>
      <c r="M12" s="14">
        <f t="shared" si="4"/>
        <v>38321</v>
      </c>
      <c r="N12" s="12">
        <f t="shared" si="2"/>
        <v>1467619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82468</v>
      </c>
      <c r="C13" s="14">
        <v>65910</v>
      </c>
      <c r="D13" s="14">
        <v>74346</v>
      </c>
      <c r="E13" s="14">
        <v>10501</v>
      </c>
      <c r="F13" s="14">
        <v>56591</v>
      </c>
      <c r="G13" s="14">
        <v>94505</v>
      </c>
      <c r="H13" s="14">
        <v>85669</v>
      </c>
      <c r="I13" s="14">
        <v>79494</v>
      </c>
      <c r="J13" s="14">
        <v>53666</v>
      </c>
      <c r="K13" s="14">
        <v>62187</v>
      </c>
      <c r="L13" s="14">
        <v>29309</v>
      </c>
      <c r="M13" s="14">
        <v>17771</v>
      </c>
      <c r="N13" s="12">
        <f t="shared" si="2"/>
        <v>712417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83650</v>
      </c>
      <c r="C14" s="14">
        <v>61989</v>
      </c>
      <c r="D14" s="14">
        <v>77619</v>
      </c>
      <c r="E14" s="14">
        <v>10132</v>
      </c>
      <c r="F14" s="14">
        <v>58119</v>
      </c>
      <c r="G14" s="14">
        <v>91513</v>
      </c>
      <c r="H14" s="14">
        <v>77054</v>
      </c>
      <c r="I14" s="14">
        <v>77331</v>
      </c>
      <c r="J14" s="14">
        <v>54124</v>
      </c>
      <c r="K14" s="14">
        <v>63661</v>
      </c>
      <c r="L14" s="14">
        <v>29796</v>
      </c>
      <c r="M14" s="14">
        <v>19544</v>
      </c>
      <c r="N14" s="12">
        <f t="shared" si="2"/>
        <v>704532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5369</v>
      </c>
      <c r="C15" s="14">
        <v>6495</v>
      </c>
      <c r="D15" s="14">
        <v>3658</v>
      </c>
      <c r="E15" s="14">
        <v>836</v>
      </c>
      <c r="F15" s="14">
        <v>4494</v>
      </c>
      <c r="G15" s="14">
        <v>9431</v>
      </c>
      <c r="H15" s="14">
        <v>6527</v>
      </c>
      <c r="I15" s="14">
        <v>3173</v>
      </c>
      <c r="J15" s="14">
        <v>3808</v>
      </c>
      <c r="K15" s="14">
        <v>3623</v>
      </c>
      <c r="L15" s="14">
        <v>2250</v>
      </c>
      <c r="M15" s="14">
        <v>1006</v>
      </c>
      <c r="N15" s="12">
        <f t="shared" si="2"/>
        <v>50670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36139</v>
      </c>
      <c r="C16" s="14">
        <f>C17+C18+C19</f>
        <v>25161</v>
      </c>
      <c r="D16" s="14">
        <f>D17+D18+D19</f>
        <v>27008</v>
      </c>
      <c r="E16" s="14">
        <f>E17+E18+E19</f>
        <v>3740</v>
      </c>
      <c r="F16" s="14">
        <f aca="true" t="shared" si="5" ref="F16:M16">F17+F18+F19</f>
        <v>23057</v>
      </c>
      <c r="G16" s="14">
        <f t="shared" si="5"/>
        <v>38338</v>
      </c>
      <c r="H16" s="14">
        <f t="shared" si="5"/>
        <v>32738</v>
      </c>
      <c r="I16" s="14">
        <f t="shared" si="5"/>
        <v>33006</v>
      </c>
      <c r="J16" s="14">
        <f t="shared" si="5"/>
        <v>23117</v>
      </c>
      <c r="K16" s="14">
        <f t="shared" si="5"/>
        <v>31083</v>
      </c>
      <c r="L16" s="14">
        <f t="shared" si="5"/>
        <v>11094</v>
      </c>
      <c r="M16" s="14">
        <f t="shared" si="5"/>
        <v>6089</v>
      </c>
      <c r="N16" s="12">
        <f t="shared" si="2"/>
        <v>290570</v>
      </c>
    </row>
    <row r="17" spans="1:25" ht="18.75" customHeight="1">
      <c r="A17" s="15" t="s">
        <v>16</v>
      </c>
      <c r="B17" s="14">
        <v>19050</v>
      </c>
      <c r="C17" s="14">
        <v>13857</v>
      </c>
      <c r="D17" s="14">
        <v>12645</v>
      </c>
      <c r="E17" s="14">
        <v>1973</v>
      </c>
      <c r="F17" s="14">
        <v>11641</v>
      </c>
      <c r="G17" s="14">
        <v>20194</v>
      </c>
      <c r="H17" s="14">
        <v>17629</v>
      </c>
      <c r="I17" s="14">
        <v>17918</v>
      </c>
      <c r="J17" s="14">
        <v>11896</v>
      </c>
      <c r="K17" s="14">
        <v>16541</v>
      </c>
      <c r="L17" s="14">
        <v>6109</v>
      </c>
      <c r="M17" s="14">
        <v>3133</v>
      </c>
      <c r="N17" s="12">
        <f t="shared" si="2"/>
        <v>152586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15877</v>
      </c>
      <c r="C18" s="14">
        <v>9966</v>
      </c>
      <c r="D18" s="14">
        <v>13577</v>
      </c>
      <c r="E18" s="14">
        <v>1628</v>
      </c>
      <c r="F18" s="14">
        <v>10306</v>
      </c>
      <c r="G18" s="14">
        <v>16103</v>
      </c>
      <c r="H18" s="14">
        <v>13652</v>
      </c>
      <c r="I18" s="14">
        <v>14427</v>
      </c>
      <c r="J18" s="14">
        <v>10495</v>
      </c>
      <c r="K18" s="14">
        <v>13904</v>
      </c>
      <c r="L18" s="14">
        <v>4662</v>
      </c>
      <c r="M18" s="14">
        <v>2791</v>
      </c>
      <c r="N18" s="12">
        <f t="shared" si="2"/>
        <v>127388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1212</v>
      </c>
      <c r="C19" s="14">
        <v>1338</v>
      </c>
      <c r="D19" s="14">
        <v>786</v>
      </c>
      <c r="E19" s="14">
        <v>139</v>
      </c>
      <c r="F19" s="14">
        <v>1110</v>
      </c>
      <c r="G19" s="14">
        <v>2041</v>
      </c>
      <c r="H19" s="14">
        <v>1457</v>
      </c>
      <c r="I19" s="14">
        <v>661</v>
      </c>
      <c r="J19" s="14">
        <v>726</v>
      </c>
      <c r="K19" s="14">
        <v>638</v>
      </c>
      <c r="L19" s="14">
        <v>323</v>
      </c>
      <c r="M19" s="14">
        <v>165</v>
      </c>
      <c r="N19" s="12">
        <f t="shared" si="2"/>
        <v>10596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126642</v>
      </c>
      <c r="C20" s="18">
        <f>C21+C22+C23</f>
        <v>80131</v>
      </c>
      <c r="D20" s="18">
        <f>D21+D22+D23</f>
        <v>74289</v>
      </c>
      <c r="E20" s="18">
        <f>E21+E22+E23</f>
        <v>11289</v>
      </c>
      <c r="F20" s="18">
        <f aca="true" t="shared" si="6" ref="F20:M20">F21+F22+F23</f>
        <v>64099</v>
      </c>
      <c r="G20" s="18">
        <f t="shared" si="6"/>
        <v>104233</v>
      </c>
      <c r="H20" s="18">
        <f t="shared" si="6"/>
        <v>109481</v>
      </c>
      <c r="I20" s="18">
        <f t="shared" si="6"/>
        <v>98900</v>
      </c>
      <c r="J20" s="18">
        <f t="shared" si="6"/>
        <v>68003</v>
      </c>
      <c r="K20" s="18">
        <f t="shared" si="6"/>
        <v>102066</v>
      </c>
      <c r="L20" s="18">
        <f t="shared" si="6"/>
        <v>40597</v>
      </c>
      <c r="M20" s="18">
        <f t="shared" si="6"/>
        <v>23483</v>
      </c>
      <c r="N20" s="12">
        <f aca="true" t="shared" si="7" ref="N20:N26">SUM(B20:M20)</f>
        <v>903213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66380</v>
      </c>
      <c r="C21" s="14">
        <v>45087</v>
      </c>
      <c r="D21" s="14">
        <v>40446</v>
      </c>
      <c r="E21" s="14">
        <v>6247</v>
      </c>
      <c r="F21" s="14">
        <v>34622</v>
      </c>
      <c r="G21" s="14">
        <v>58199</v>
      </c>
      <c r="H21" s="14">
        <v>62543</v>
      </c>
      <c r="I21" s="14">
        <v>55305</v>
      </c>
      <c r="J21" s="14">
        <v>36722</v>
      </c>
      <c r="K21" s="14">
        <v>53596</v>
      </c>
      <c r="L21" s="14">
        <v>21739</v>
      </c>
      <c r="M21" s="14">
        <v>12158</v>
      </c>
      <c r="N21" s="12">
        <f t="shared" si="7"/>
        <v>493044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57435</v>
      </c>
      <c r="C22" s="14">
        <v>32542</v>
      </c>
      <c r="D22" s="14">
        <v>32446</v>
      </c>
      <c r="E22" s="14">
        <v>4726</v>
      </c>
      <c r="F22" s="14">
        <v>27772</v>
      </c>
      <c r="G22" s="14">
        <v>42732</v>
      </c>
      <c r="H22" s="14">
        <v>44404</v>
      </c>
      <c r="I22" s="14">
        <v>41897</v>
      </c>
      <c r="J22" s="14">
        <v>29664</v>
      </c>
      <c r="K22" s="14">
        <v>46352</v>
      </c>
      <c r="L22" s="14">
        <v>17851</v>
      </c>
      <c r="M22" s="14">
        <v>10817</v>
      </c>
      <c r="N22" s="12">
        <f t="shared" si="7"/>
        <v>388638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2827</v>
      </c>
      <c r="C23" s="14">
        <v>2502</v>
      </c>
      <c r="D23" s="14">
        <v>1397</v>
      </c>
      <c r="E23" s="14">
        <v>316</v>
      </c>
      <c r="F23" s="14">
        <v>1705</v>
      </c>
      <c r="G23" s="14">
        <v>3302</v>
      </c>
      <c r="H23" s="14">
        <v>2534</v>
      </c>
      <c r="I23" s="14">
        <v>1698</v>
      </c>
      <c r="J23" s="14">
        <v>1617</v>
      </c>
      <c r="K23" s="14">
        <v>2118</v>
      </c>
      <c r="L23" s="14">
        <v>1007</v>
      </c>
      <c r="M23" s="14">
        <v>508</v>
      </c>
      <c r="N23" s="12">
        <f t="shared" si="7"/>
        <v>21531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187657</v>
      </c>
      <c r="C24" s="14">
        <f>C25+C26</f>
        <v>137374</v>
      </c>
      <c r="D24" s="14">
        <f>D25+D26</f>
        <v>129548</v>
      </c>
      <c r="E24" s="14">
        <f>E25+E26</f>
        <v>22250</v>
      </c>
      <c r="F24" s="14">
        <f aca="true" t="shared" si="8" ref="F24:M24">F25+F26</f>
        <v>128561</v>
      </c>
      <c r="G24" s="14">
        <f t="shared" si="8"/>
        <v>190215</v>
      </c>
      <c r="H24" s="14">
        <f t="shared" si="8"/>
        <v>161629</v>
      </c>
      <c r="I24" s="14">
        <f t="shared" si="8"/>
        <v>130747</v>
      </c>
      <c r="J24" s="14">
        <f t="shared" si="8"/>
        <v>101456</v>
      </c>
      <c r="K24" s="14">
        <f t="shared" si="8"/>
        <v>113899</v>
      </c>
      <c r="L24" s="14">
        <f t="shared" si="8"/>
        <v>38633</v>
      </c>
      <c r="M24" s="14">
        <f t="shared" si="8"/>
        <v>22356</v>
      </c>
      <c r="N24" s="12">
        <f t="shared" si="7"/>
        <v>1364325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74459</v>
      </c>
      <c r="C25" s="14">
        <v>61849</v>
      </c>
      <c r="D25" s="14">
        <v>58201</v>
      </c>
      <c r="E25" s="14">
        <v>11209</v>
      </c>
      <c r="F25" s="14">
        <v>57623</v>
      </c>
      <c r="G25" s="14">
        <v>89375</v>
      </c>
      <c r="H25" s="14">
        <v>78700</v>
      </c>
      <c r="I25" s="14">
        <v>53176</v>
      </c>
      <c r="J25" s="14">
        <v>47321</v>
      </c>
      <c r="K25" s="14">
        <v>46459</v>
      </c>
      <c r="L25" s="14">
        <v>16232</v>
      </c>
      <c r="M25" s="14">
        <v>8206</v>
      </c>
      <c r="N25" s="12">
        <f t="shared" si="7"/>
        <v>602810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113198</v>
      </c>
      <c r="C26" s="14">
        <v>75525</v>
      </c>
      <c r="D26" s="14">
        <v>71347</v>
      </c>
      <c r="E26" s="14">
        <v>11041</v>
      </c>
      <c r="F26" s="14">
        <v>70938</v>
      </c>
      <c r="G26" s="14">
        <v>100840</v>
      </c>
      <c r="H26" s="14">
        <v>82929</v>
      </c>
      <c r="I26" s="14">
        <v>77571</v>
      </c>
      <c r="J26" s="14">
        <v>54135</v>
      </c>
      <c r="K26" s="14">
        <v>67440</v>
      </c>
      <c r="L26" s="14">
        <v>22401</v>
      </c>
      <c r="M26" s="14">
        <v>14150</v>
      </c>
      <c r="N26" s="12">
        <f t="shared" si="7"/>
        <v>761515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1096086.65249746</v>
      </c>
      <c r="C36" s="61">
        <f aca="true" t="shared" si="11" ref="C36:M36">C37+C38+C39+C40</f>
        <v>776406.1433049999</v>
      </c>
      <c r="D36" s="61">
        <f t="shared" si="11"/>
        <v>734646.34571295</v>
      </c>
      <c r="E36" s="61">
        <f t="shared" si="11"/>
        <v>151782.0698448</v>
      </c>
      <c r="F36" s="61">
        <f t="shared" si="11"/>
        <v>732273.5913436001</v>
      </c>
      <c r="G36" s="61">
        <f t="shared" si="11"/>
        <v>922181.9944000001</v>
      </c>
      <c r="H36" s="61">
        <f t="shared" si="11"/>
        <v>980106.1923</v>
      </c>
      <c r="I36" s="61">
        <f t="shared" si="11"/>
        <v>832608.2337482</v>
      </c>
      <c r="J36" s="61">
        <f t="shared" si="11"/>
        <v>691596.4233352001</v>
      </c>
      <c r="K36" s="61">
        <f t="shared" si="11"/>
        <v>803368.67608624</v>
      </c>
      <c r="L36" s="61">
        <f t="shared" si="11"/>
        <v>393366.96616037993</v>
      </c>
      <c r="M36" s="61">
        <f t="shared" si="11"/>
        <v>230097.90329920003</v>
      </c>
      <c r="N36" s="61">
        <f>N37+N38+N39+N40</f>
        <v>8344521.192033029</v>
      </c>
    </row>
    <row r="37" spans="1:14" ht="18.75" customHeight="1">
      <c r="A37" s="58" t="s">
        <v>55</v>
      </c>
      <c r="B37" s="55">
        <f aca="true" t="shared" si="12" ref="B37:M37">B29*B7</f>
        <v>1096175.8691999998</v>
      </c>
      <c r="C37" s="55">
        <f t="shared" si="12"/>
        <v>776338.004</v>
      </c>
      <c r="D37" s="55">
        <f t="shared" si="12"/>
        <v>724575.2332</v>
      </c>
      <c r="E37" s="55">
        <f t="shared" si="12"/>
        <v>151513.4522</v>
      </c>
      <c r="F37" s="55">
        <f t="shared" si="12"/>
        <v>732309.4480000001</v>
      </c>
      <c r="G37" s="55">
        <f t="shared" si="12"/>
        <v>922318.898</v>
      </c>
      <c r="H37" s="55">
        <f t="shared" si="12"/>
        <v>979999.3755</v>
      </c>
      <c r="I37" s="55">
        <f t="shared" si="12"/>
        <v>832528.6004</v>
      </c>
      <c r="J37" s="55">
        <f t="shared" si="12"/>
        <v>691513.9816</v>
      </c>
      <c r="K37" s="55">
        <f t="shared" si="12"/>
        <v>803195.2731</v>
      </c>
      <c r="L37" s="55">
        <f t="shared" si="12"/>
        <v>393276.7374</v>
      </c>
      <c r="M37" s="55">
        <f t="shared" si="12"/>
        <v>230079.4885</v>
      </c>
      <c r="N37" s="57">
        <f>SUM(B37:M37)</f>
        <v>8333824.361099999</v>
      </c>
    </row>
    <row r="38" spans="1:14" ht="18.75" customHeight="1">
      <c r="A38" s="58" t="s">
        <v>56</v>
      </c>
      <c r="B38" s="55">
        <f aca="true" t="shared" si="13" ref="B38:M38">B30*B7</f>
        <v>-3346.29670254</v>
      </c>
      <c r="C38" s="55">
        <f t="shared" si="13"/>
        <v>-2324.380695</v>
      </c>
      <c r="D38" s="55">
        <f t="shared" si="13"/>
        <v>-2215.86748705</v>
      </c>
      <c r="E38" s="55">
        <f t="shared" si="13"/>
        <v>-377.6623552</v>
      </c>
      <c r="F38" s="55">
        <f t="shared" si="13"/>
        <v>-2197.2566564</v>
      </c>
      <c r="G38" s="55">
        <f t="shared" si="13"/>
        <v>-2799.0636000000004</v>
      </c>
      <c r="H38" s="55">
        <f t="shared" si="13"/>
        <v>-2790.7432</v>
      </c>
      <c r="I38" s="55">
        <f t="shared" si="13"/>
        <v>-2466.9666518</v>
      </c>
      <c r="J38" s="55">
        <f t="shared" si="13"/>
        <v>-2036.1582648</v>
      </c>
      <c r="K38" s="55">
        <f t="shared" si="13"/>
        <v>-2428.83701376</v>
      </c>
      <c r="L38" s="55">
        <f t="shared" si="13"/>
        <v>-1180.93123962</v>
      </c>
      <c r="M38" s="55">
        <f t="shared" si="13"/>
        <v>-700.6252008</v>
      </c>
      <c r="N38" s="25">
        <f>SUM(B38:M38)</f>
        <v>-24864.789066970003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-69448.8</v>
      </c>
      <c r="C42" s="25">
        <f aca="true" t="shared" si="15" ref="C42:M42">+C43+C46+C54+C55</f>
        <v>-72010</v>
      </c>
      <c r="D42" s="25">
        <f t="shared" si="15"/>
        <v>-48605.8</v>
      </c>
      <c r="E42" s="25">
        <f t="shared" si="15"/>
        <v>-5221.2</v>
      </c>
      <c r="F42" s="25">
        <f t="shared" si="15"/>
        <v>-40549.8</v>
      </c>
      <c r="G42" s="25">
        <f t="shared" si="15"/>
        <v>-78283.8</v>
      </c>
      <c r="H42" s="25">
        <f t="shared" si="15"/>
        <v>-95946.2</v>
      </c>
      <c r="I42" s="25">
        <f t="shared" si="15"/>
        <v>-41982.4</v>
      </c>
      <c r="J42" s="25">
        <f t="shared" si="15"/>
        <v>-59622</v>
      </c>
      <c r="K42" s="25">
        <f t="shared" si="15"/>
        <v>-45904</v>
      </c>
      <c r="L42" s="25">
        <f t="shared" si="15"/>
        <v>-32630.6</v>
      </c>
      <c r="M42" s="25">
        <f t="shared" si="15"/>
        <v>-20694.8</v>
      </c>
      <c r="N42" s="25">
        <f>+N43+N46+N54+N55</f>
        <v>-610899.4</v>
      </c>
    </row>
    <row r="43" spans="1:14" ht="18.75" customHeight="1">
      <c r="A43" s="17" t="s">
        <v>60</v>
      </c>
      <c r="B43" s="26">
        <f>B44+B45</f>
        <v>-69448.8</v>
      </c>
      <c r="C43" s="26">
        <f>C44+C45</f>
        <v>-72010</v>
      </c>
      <c r="D43" s="26">
        <f>D44+D45</f>
        <v>-48605.8</v>
      </c>
      <c r="E43" s="26">
        <f>E44+E45</f>
        <v>-5221.2</v>
      </c>
      <c r="F43" s="26">
        <f aca="true" t="shared" si="16" ref="F43:M43">F44+F45</f>
        <v>-40549.8</v>
      </c>
      <c r="G43" s="26">
        <f t="shared" si="16"/>
        <v>-78283.8</v>
      </c>
      <c r="H43" s="26">
        <f t="shared" si="16"/>
        <v>-95946.2</v>
      </c>
      <c r="I43" s="26">
        <f t="shared" si="16"/>
        <v>-41982.4</v>
      </c>
      <c r="J43" s="26">
        <f t="shared" si="16"/>
        <v>-59622</v>
      </c>
      <c r="K43" s="26">
        <f t="shared" si="16"/>
        <v>-45904</v>
      </c>
      <c r="L43" s="26">
        <f t="shared" si="16"/>
        <v>-32630.6</v>
      </c>
      <c r="M43" s="26">
        <f t="shared" si="16"/>
        <v>-20694.8</v>
      </c>
      <c r="N43" s="25">
        <f aca="true" t="shared" si="17" ref="N43:N55">SUM(B43:M43)</f>
        <v>-610899.4</v>
      </c>
    </row>
    <row r="44" spans="1:25" ht="18.75" customHeight="1">
      <c r="A44" s="13" t="s">
        <v>61</v>
      </c>
      <c r="B44" s="20">
        <f>ROUND(-B9*$D$3,2)</f>
        <v>-69448.8</v>
      </c>
      <c r="C44" s="20">
        <f>ROUND(-C9*$D$3,2)</f>
        <v>-72010</v>
      </c>
      <c r="D44" s="20">
        <f>ROUND(-D9*$D$3,2)</f>
        <v>-48605.8</v>
      </c>
      <c r="E44" s="20">
        <f>ROUND(-E9*$D$3,2)</f>
        <v>-5221.2</v>
      </c>
      <c r="F44" s="20">
        <f aca="true" t="shared" si="18" ref="F44:M44">ROUND(-F9*$D$3,2)</f>
        <v>-40549.8</v>
      </c>
      <c r="G44" s="20">
        <f t="shared" si="18"/>
        <v>-78283.8</v>
      </c>
      <c r="H44" s="20">
        <f t="shared" si="18"/>
        <v>-95946.2</v>
      </c>
      <c r="I44" s="20">
        <f t="shared" si="18"/>
        <v>-41982.4</v>
      </c>
      <c r="J44" s="20">
        <f t="shared" si="18"/>
        <v>-59622</v>
      </c>
      <c r="K44" s="20">
        <f t="shared" si="18"/>
        <v>-45904</v>
      </c>
      <c r="L44" s="20">
        <f t="shared" si="18"/>
        <v>-32630.6</v>
      </c>
      <c r="M44" s="20">
        <f t="shared" si="18"/>
        <v>-20694.8</v>
      </c>
      <c r="N44" s="47">
        <f t="shared" si="17"/>
        <v>-610899.4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1026637.8524974599</v>
      </c>
      <c r="C57" s="29">
        <f t="shared" si="21"/>
        <v>704396.1433049999</v>
      </c>
      <c r="D57" s="29">
        <f t="shared" si="21"/>
        <v>686040.5457129499</v>
      </c>
      <c r="E57" s="29">
        <f t="shared" si="21"/>
        <v>146560.86984479998</v>
      </c>
      <c r="F57" s="29">
        <f t="shared" si="21"/>
        <v>691723.7913436</v>
      </c>
      <c r="G57" s="29">
        <f t="shared" si="21"/>
        <v>843898.1944</v>
      </c>
      <c r="H57" s="29">
        <f t="shared" si="21"/>
        <v>884159.9923</v>
      </c>
      <c r="I57" s="29">
        <f t="shared" si="21"/>
        <v>790625.8337482</v>
      </c>
      <c r="J57" s="29">
        <f t="shared" si="21"/>
        <v>631974.4233352001</v>
      </c>
      <c r="K57" s="29">
        <f t="shared" si="21"/>
        <v>757464.67608624</v>
      </c>
      <c r="L57" s="29">
        <f t="shared" si="21"/>
        <v>360736.36616037996</v>
      </c>
      <c r="M57" s="29">
        <f t="shared" si="21"/>
        <v>209403.10329920004</v>
      </c>
      <c r="N57" s="29">
        <f>SUM(B57:M57)</f>
        <v>7733621.792033029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1026637.85</v>
      </c>
      <c r="C60" s="36">
        <f aca="true" t="shared" si="22" ref="C60:M60">SUM(C61:C74)</f>
        <v>704396.15</v>
      </c>
      <c r="D60" s="36">
        <f t="shared" si="22"/>
        <v>686040.54</v>
      </c>
      <c r="E60" s="36">
        <f t="shared" si="22"/>
        <v>146560.87</v>
      </c>
      <c r="F60" s="36">
        <f t="shared" si="22"/>
        <v>691723.79</v>
      </c>
      <c r="G60" s="36">
        <f t="shared" si="22"/>
        <v>843898.2</v>
      </c>
      <c r="H60" s="36">
        <f t="shared" si="22"/>
        <v>884159.99</v>
      </c>
      <c r="I60" s="36">
        <f t="shared" si="22"/>
        <v>790625.82</v>
      </c>
      <c r="J60" s="36">
        <f t="shared" si="22"/>
        <v>631974.42</v>
      </c>
      <c r="K60" s="36">
        <f t="shared" si="22"/>
        <v>757464.67</v>
      </c>
      <c r="L60" s="36">
        <f t="shared" si="22"/>
        <v>360736.37</v>
      </c>
      <c r="M60" s="36">
        <f t="shared" si="22"/>
        <v>209403.1</v>
      </c>
      <c r="N60" s="29">
        <f>SUM(N61:N74)</f>
        <v>7733621.77</v>
      </c>
    </row>
    <row r="61" spans="1:15" ht="18.75" customHeight="1">
      <c r="A61" s="17" t="s">
        <v>75</v>
      </c>
      <c r="B61" s="36">
        <v>199787.24</v>
      </c>
      <c r="C61" s="36">
        <v>201531.27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401318.51</v>
      </c>
      <c r="O61"/>
    </row>
    <row r="62" spans="1:15" ht="18.75" customHeight="1">
      <c r="A62" s="17" t="s">
        <v>76</v>
      </c>
      <c r="B62" s="36">
        <v>826850.61</v>
      </c>
      <c r="C62" s="36">
        <v>502864.88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1329715.49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686040.54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686040.54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146560.87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146560.87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691723.79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691723.79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843898.2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843898.2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683007.22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683007.22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201152.77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201152.77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790625.82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790625.82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631974.42</v>
      </c>
      <c r="K70" s="35">
        <v>0</v>
      </c>
      <c r="L70" s="35">
        <v>0</v>
      </c>
      <c r="M70" s="35">
        <v>0</v>
      </c>
      <c r="N70" s="29">
        <f t="shared" si="23"/>
        <v>631974.42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757464.67</v>
      </c>
      <c r="L71" s="35">
        <v>0</v>
      </c>
      <c r="M71" s="62"/>
      <c r="N71" s="26">
        <f t="shared" si="23"/>
        <v>757464.67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360736.37</v>
      </c>
      <c r="M72" s="35">
        <v>0</v>
      </c>
      <c r="N72" s="29">
        <f t="shared" si="23"/>
        <v>360736.37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209403.1</v>
      </c>
      <c r="N73" s="26">
        <f t="shared" si="23"/>
        <v>209403.1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2.2715187446970755</v>
      </c>
      <c r="C78" s="45">
        <v>2.2446215005712324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1.9785364318753185</v>
      </c>
      <c r="C79" s="45">
        <v>1.8660081117195837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1.8146635785616605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2.524567876065334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2.118896245698975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1.6802505564503787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1.9770864357834108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1.932809422648621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1.9197836143228368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2.1621577399619842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2.0673462260228153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2.4544629937752234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2.4044924321981296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2016-12-01T11:46:55Z</dcterms:modified>
  <cp:category/>
  <cp:version/>
  <cp:contentType/>
  <cp:contentStatus/>
</cp:coreProperties>
</file>