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<sst xmlns="http://schemas.openxmlformats.org/spreadsheetml/2006/main" count="105" uniqueCount="103">
  <si>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</si>
  <si>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</si>
  <si>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</si>
  <si>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</si>
  <si>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</si>
  <si>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</si>
  <si>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</si>
  <si>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</si>
  <si>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</si>
  <si>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</si>
  <si>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</si>
  <si>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</si>
  <si>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</si>
  <si>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</si>
  <si>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</si>
  <si>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</si>
  <si>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</si>
  <si>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</si>
  <si>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</si>
  <si>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</si>
  <si>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</si>
  <si>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</si>
  <si>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</si>
  <si>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</si>
  <si>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</si>
  <si>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</si>
  <si>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</si>
  <si>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</si>
  <si>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</si>
  <si>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</si>
  <si>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</si>
  <si>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</si>
  <si>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</si>
  <si>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</si>
  <si>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</si>
  <si>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</si>
  <si>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</si>
  <si>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</si>
  <si>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</si>
  <si>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</si>
  <si>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</si>
  <si>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</si>
  <si>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</si>
  <si>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</si>
  <si>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</si>
  <si>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</si>
  <si>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</si>
  <si>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</si>
  <si>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</si>
  <si>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</si>
  <si>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</si>
  <si>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</si>
  <si>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</si>
  <si>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</si>
  <si>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</si>
  <si>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</si>
  <si>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</si>
  <si>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</si>
  <si>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</si>
  <si>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</si>
  <si>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</si>
  <si>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</si>
  <si>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</si>
  <si>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</si>
  <si>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</si>
  <si>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</si>
  <si>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</si>
  <si>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</si>
  <si>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</si>
  <si>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</si>
  <si>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</si>
  <si>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</si>
  <si>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</si>
  <si>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</si>
  <si>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</si>
  <si>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</si>
  <si>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</si>
  <si>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</si>
  <si>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</si>
  <si>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</si>
  <si>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</si>
  <si>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</si>
  <si>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</si>
  <si>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</si>
  <si>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</si>
  <si>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</si>
  <si>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</si>
  <si>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</si>
  <si>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</si>
  <si>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</si>
  <si>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</si>
  <si>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</si>
  <si>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</si>
  <si>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</si>
  <si>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</si>
  <si>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</si>
  <si>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</si>
  <si>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</si>
  <si>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</si>
  <si>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</si>
  <si>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</si>
  <si>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</si>
  <si>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14/11/16 - VENCIMENTO 28/11/16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</si>
</sst>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407638</v>
      </c>
      <c r="C7" s="10">
        <f>C8+C20+C24</f>
        <v>291910</v>
      </c>
      <c r="D7" s="10">
        <f>D8+D20+D24</f>
        <v>316924</v>
      </c>
      <c r="E7" s="10">
        <f>E8+E20+E24</f>
        <v>50423</v>
      </c>
      <c r="F7" s="10">
        <f aca="true" t="shared" si="0" ref="F7:M7">F8+F20+F24</f>
        <v>245511</v>
      </c>
      <c r="G7" s="10">
        <f t="shared" si="0"/>
        <v>400834</v>
      </c>
      <c r="H7" s="10">
        <f t="shared" si="0"/>
        <v>359847</v>
      </c>
      <c r="I7" s="10">
        <f t="shared" si="0"/>
        <v>344495</v>
      </c>
      <c r="J7" s="10">
        <f t="shared" si="0"/>
        <v>251795</v>
      </c>
      <c r="K7" s="10">
        <f t="shared" si="0"/>
        <v>310000</v>
      </c>
      <c r="L7" s="10">
        <f t="shared" si="0"/>
        <v>119026</v>
      </c>
      <c r="M7" s="10">
        <f t="shared" si="0"/>
        <v>72215</v>
      </c>
      <c r="N7" s="10">
        <f>+N8+N20+N24</f>
        <v>3170618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182066</v>
      </c>
      <c r="C8" s="12">
        <f>+C9+C12+C16</f>
        <v>139103</v>
      </c>
      <c r="D8" s="12">
        <f>+D9+D12+D16</f>
        <v>164588</v>
      </c>
      <c r="E8" s="12">
        <f>+E9+E12+E16</f>
        <v>23684</v>
      </c>
      <c r="F8" s="12">
        <f aca="true" t="shared" si="1" ref="F8:M8">+F9+F12+F16</f>
        <v>116763</v>
      </c>
      <c r="G8" s="12">
        <f t="shared" si="1"/>
        <v>195427</v>
      </c>
      <c r="H8" s="12">
        <f t="shared" si="1"/>
        <v>173593</v>
      </c>
      <c r="I8" s="12">
        <f t="shared" si="1"/>
        <v>170361</v>
      </c>
      <c r="J8" s="12">
        <f t="shared" si="1"/>
        <v>124855</v>
      </c>
      <c r="K8" s="12">
        <f t="shared" si="1"/>
        <v>147232</v>
      </c>
      <c r="L8" s="12">
        <f t="shared" si="1"/>
        <v>63046</v>
      </c>
      <c r="M8" s="12">
        <f t="shared" si="1"/>
        <v>39760</v>
      </c>
      <c r="N8" s="12">
        <f>SUM(B8:M8)</f>
        <v>1540478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17304</v>
      </c>
      <c r="C9" s="14">
        <v>17811</v>
      </c>
      <c r="D9" s="14">
        <v>13485</v>
      </c>
      <c r="E9" s="14">
        <v>1476</v>
      </c>
      <c r="F9" s="14">
        <v>9969</v>
      </c>
      <c r="G9" s="14">
        <v>19476</v>
      </c>
      <c r="H9" s="14">
        <v>22447</v>
      </c>
      <c r="I9" s="14">
        <v>11717</v>
      </c>
      <c r="J9" s="14">
        <v>15335</v>
      </c>
      <c r="K9" s="14">
        <v>12842</v>
      </c>
      <c r="L9" s="14">
        <v>7318</v>
      </c>
      <c r="M9" s="14">
        <v>4780</v>
      </c>
      <c r="N9" s="12">
        <f aca="true" t="shared" si="2" ref="N9:N19">SUM(B9:M9)</f>
        <v>153960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17304</v>
      </c>
      <c r="C10" s="14">
        <f>+C9-C11</f>
        <v>17811</v>
      </c>
      <c r="D10" s="14">
        <f>+D9-D11</f>
        <v>13485</v>
      </c>
      <c r="E10" s="14">
        <f>+E9-E11</f>
        <v>1476</v>
      </c>
      <c r="F10" s="14">
        <f aca="true" t="shared" si="3" ref="F10:M10">+F9-F11</f>
        <v>9969</v>
      </c>
      <c r="G10" s="14">
        <f t="shared" si="3"/>
        <v>19476</v>
      </c>
      <c r="H10" s="14">
        <f t="shared" si="3"/>
        <v>22447</v>
      </c>
      <c r="I10" s="14">
        <f t="shared" si="3"/>
        <v>11717</v>
      </c>
      <c r="J10" s="14">
        <f t="shared" si="3"/>
        <v>15335</v>
      </c>
      <c r="K10" s="14">
        <f t="shared" si="3"/>
        <v>12842</v>
      </c>
      <c r="L10" s="14">
        <f t="shared" si="3"/>
        <v>7318</v>
      </c>
      <c r="M10" s="14">
        <f t="shared" si="3"/>
        <v>4780</v>
      </c>
      <c r="N10" s="12">
        <f t="shared" si="2"/>
        <v>153960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135146</v>
      </c>
      <c r="C12" s="14">
        <f>C13+C14+C15</f>
        <v>101203</v>
      </c>
      <c r="D12" s="14">
        <f>D13+D14+D15</f>
        <v>128200</v>
      </c>
      <c r="E12" s="14">
        <f>E13+E14+E15</f>
        <v>18703</v>
      </c>
      <c r="F12" s="14">
        <f aca="true" t="shared" si="4" ref="F12:M12">F13+F14+F15</f>
        <v>89217</v>
      </c>
      <c r="G12" s="14">
        <f t="shared" si="4"/>
        <v>146269</v>
      </c>
      <c r="H12" s="14">
        <f t="shared" si="4"/>
        <v>125372</v>
      </c>
      <c r="I12" s="14">
        <f t="shared" si="4"/>
        <v>131137</v>
      </c>
      <c r="J12" s="14">
        <f t="shared" si="4"/>
        <v>90078</v>
      </c>
      <c r="K12" s="14">
        <f t="shared" si="4"/>
        <v>107598</v>
      </c>
      <c r="L12" s="14">
        <f t="shared" si="4"/>
        <v>46791</v>
      </c>
      <c r="M12" s="14">
        <f t="shared" si="4"/>
        <v>30071</v>
      </c>
      <c r="N12" s="12">
        <f t="shared" si="2"/>
        <v>1149785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64171</v>
      </c>
      <c r="C13" s="14">
        <v>50242</v>
      </c>
      <c r="D13" s="14">
        <v>60484</v>
      </c>
      <c r="E13" s="14">
        <v>8963</v>
      </c>
      <c r="F13" s="14">
        <v>41781</v>
      </c>
      <c r="G13" s="14">
        <v>70421</v>
      </c>
      <c r="H13" s="14">
        <v>63641</v>
      </c>
      <c r="I13" s="14">
        <v>65404</v>
      </c>
      <c r="J13" s="14">
        <v>43026</v>
      </c>
      <c r="K13" s="14">
        <v>51407</v>
      </c>
      <c r="L13" s="14">
        <v>22506</v>
      </c>
      <c r="M13" s="14">
        <v>13947</v>
      </c>
      <c r="N13" s="12">
        <f t="shared" si="2"/>
        <v>555993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68654</v>
      </c>
      <c r="C14" s="14">
        <v>48371</v>
      </c>
      <c r="D14" s="14">
        <v>65912</v>
      </c>
      <c r="E14" s="14">
        <v>9277</v>
      </c>
      <c r="F14" s="14">
        <v>45545</v>
      </c>
      <c r="G14" s="14">
        <v>71722</v>
      </c>
      <c r="H14" s="14">
        <v>59155</v>
      </c>
      <c r="I14" s="14">
        <v>64081</v>
      </c>
      <c r="J14" s="14">
        <v>45153</v>
      </c>
      <c r="K14" s="14">
        <v>54453</v>
      </c>
      <c r="L14" s="14">
        <v>23406</v>
      </c>
      <c r="M14" s="14">
        <v>15666</v>
      </c>
      <c r="N14" s="12">
        <f t="shared" si="2"/>
        <v>571395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2321</v>
      </c>
      <c r="C15" s="14">
        <v>2590</v>
      </c>
      <c r="D15" s="14">
        <v>1804</v>
      </c>
      <c r="E15" s="14">
        <v>463</v>
      </c>
      <c r="F15" s="14">
        <v>1891</v>
      </c>
      <c r="G15" s="14">
        <v>4126</v>
      </c>
      <c r="H15" s="14">
        <v>2576</v>
      </c>
      <c r="I15" s="14">
        <v>1652</v>
      </c>
      <c r="J15" s="14">
        <v>1899</v>
      </c>
      <c r="K15" s="14">
        <v>1738</v>
      </c>
      <c r="L15" s="14">
        <v>879</v>
      </c>
      <c r="M15" s="14">
        <v>458</v>
      </c>
      <c r="N15" s="12">
        <f t="shared" si="2"/>
        <v>22397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29616</v>
      </c>
      <c r="C16" s="14">
        <f>C17+C18+C19</f>
        <v>20089</v>
      </c>
      <c r="D16" s="14">
        <f>D17+D18+D19</f>
        <v>22903</v>
      </c>
      <c r="E16" s="14">
        <f>E17+E18+E19</f>
        <v>3505</v>
      </c>
      <c r="F16" s="14">
        <f aca="true" t="shared" si="5" ref="F16:M16">F17+F18+F19</f>
        <v>17577</v>
      </c>
      <c r="G16" s="14">
        <f t="shared" si="5"/>
        <v>29682</v>
      </c>
      <c r="H16" s="14">
        <f t="shared" si="5"/>
        <v>25774</v>
      </c>
      <c r="I16" s="14">
        <f t="shared" si="5"/>
        <v>27507</v>
      </c>
      <c r="J16" s="14">
        <f t="shared" si="5"/>
        <v>19442</v>
      </c>
      <c r="K16" s="14">
        <f t="shared" si="5"/>
        <v>26792</v>
      </c>
      <c r="L16" s="14">
        <f t="shared" si="5"/>
        <v>8937</v>
      </c>
      <c r="M16" s="14">
        <f t="shared" si="5"/>
        <v>4909</v>
      </c>
      <c r="N16" s="12">
        <f t="shared" si="2"/>
        <v>236733</v>
      </c>
    </row>
    <row r="17" spans="1:25" ht="18.75" customHeight="1">
      <c r="A17" s="15" t="s">
        <v>16</v>
      </c>
      <c r="B17" s="14">
        <v>15081</v>
      </c>
      <c r="C17" s="14">
        <v>10937</v>
      </c>
      <c r="D17" s="14">
        <v>10326</v>
      </c>
      <c r="E17" s="14">
        <v>1767</v>
      </c>
      <c r="F17" s="14">
        <v>8784</v>
      </c>
      <c r="G17" s="14">
        <v>15148</v>
      </c>
      <c r="H17" s="14">
        <v>13481</v>
      </c>
      <c r="I17" s="14">
        <v>14496</v>
      </c>
      <c r="J17" s="14">
        <v>10074</v>
      </c>
      <c r="K17" s="14">
        <v>13884</v>
      </c>
      <c r="L17" s="14">
        <v>4762</v>
      </c>
      <c r="M17" s="14">
        <v>2495</v>
      </c>
      <c r="N17" s="12">
        <f t="shared" si="2"/>
        <v>121235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13792</v>
      </c>
      <c r="C18" s="14">
        <v>8458</v>
      </c>
      <c r="D18" s="14">
        <v>12159</v>
      </c>
      <c r="E18" s="14">
        <v>1653</v>
      </c>
      <c r="F18" s="14">
        <v>8304</v>
      </c>
      <c r="G18" s="14">
        <v>13480</v>
      </c>
      <c r="H18" s="14">
        <v>11591</v>
      </c>
      <c r="I18" s="14">
        <v>12640</v>
      </c>
      <c r="J18" s="14">
        <v>8934</v>
      </c>
      <c r="K18" s="14">
        <v>12544</v>
      </c>
      <c r="L18" s="14">
        <v>3996</v>
      </c>
      <c r="M18" s="14">
        <v>2346</v>
      </c>
      <c r="N18" s="12">
        <f t="shared" si="2"/>
        <v>109897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743</v>
      </c>
      <c r="C19" s="14">
        <v>694</v>
      </c>
      <c r="D19" s="14">
        <v>418</v>
      </c>
      <c r="E19" s="14">
        <v>85</v>
      </c>
      <c r="F19" s="14">
        <v>489</v>
      </c>
      <c r="G19" s="14">
        <v>1054</v>
      </c>
      <c r="H19" s="14">
        <v>702</v>
      </c>
      <c r="I19" s="14">
        <v>371</v>
      </c>
      <c r="J19" s="14">
        <v>434</v>
      </c>
      <c r="K19" s="14">
        <v>364</v>
      </c>
      <c r="L19" s="14">
        <v>179</v>
      </c>
      <c r="M19" s="14">
        <v>68</v>
      </c>
      <c r="N19" s="12">
        <f t="shared" si="2"/>
        <v>5601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99067</v>
      </c>
      <c r="C20" s="18">
        <f>C21+C22+C23</f>
        <v>61548</v>
      </c>
      <c r="D20" s="18">
        <f>D21+D22+D23</f>
        <v>59013</v>
      </c>
      <c r="E20" s="18">
        <f>E21+E22+E23</f>
        <v>9583</v>
      </c>
      <c r="F20" s="18">
        <f aca="true" t="shared" si="6" ref="F20:M20">F21+F22+F23</f>
        <v>47252</v>
      </c>
      <c r="G20" s="18">
        <f t="shared" si="6"/>
        <v>78038</v>
      </c>
      <c r="H20" s="18">
        <f t="shared" si="6"/>
        <v>80672</v>
      </c>
      <c r="I20" s="18">
        <f t="shared" si="6"/>
        <v>80332</v>
      </c>
      <c r="J20" s="18">
        <f t="shared" si="6"/>
        <v>53548</v>
      </c>
      <c r="K20" s="18">
        <f t="shared" si="6"/>
        <v>82493</v>
      </c>
      <c r="L20" s="18">
        <f t="shared" si="6"/>
        <v>30795</v>
      </c>
      <c r="M20" s="18">
        <f t="shared" si="6"/>
        <v>18222</v>
      </c>
      <c r="N20" s="12">
        <f aca="true" t="shared" si="7" ref="N20:N26">SUM(B20:M20)</f>
        <v>700563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50749</v>
      </c>
      <c r="C21" s="14">
        <v>34273</v>
      </c>
      <c r="D21" s="14">
        <v>31217</v>
      </c>
      <c r="E21" s="14">
        <v>5218</v>
      </c>
      <c r="F21" s="14">
        <v>24587</v>
      </c>
      <c r="G21" s="14">
        <v>42037</v>
      </c>
      <c r="H21" s="14">
        <v>45197</v>
      </c>
      <c r="I21" s="14">
        <v>44486</v>
      </c>
      <c r="J21" s="14">
        <v>28437</v>
      </c>
      <c r="K21" s="14">
        <v>43191</v>
      </c>
      <c r="L21" s="14">
        <v>16365</v>
      </c>
      <c r="M21" s="14">
        <v>9389</v>
      </c>
      <c r="N21" s="12">
        <f t="shared" si="7"/>
        <v>375146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46921</v>
      </c>
      <c r="C22" s="14">
        <v>26110</v>
      </c>
      <c r="D22" s="14">
        <v>27120</v>
      </c>
      <c r="E22" s="14">
        <v>4193</v>
      </c>
      <c r="F22" s="14">
        <v>21922</v>
      </c>
      <c r="G22" s="14">
        <v>34430</v>
      </c>
      <c r="H22" s="14">
        <v>34337</v>
      </c>
      <c r="I22" s="14">
        <v>35016</v>
      </c>
      <c r="J22" s="14">
        <v>24271</v>
      </c>
      <c r="K22" s="14">
        <v>38229</v>
      </c>
      <c r="L22" s="14">
        <v>13953</v>
      </c>
      <c r="M22" s="14">
        <v>8604</v>
      </c>
      <c r="N22" s="12">
        <f t="shared" si="7"/>
        <v>315106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1397</v>
      </c>
      <c r="C23" s="14">
        <v>1165</v>
      </c>
      <c r="D23" s="14">
        <v>676</v>
      </c>
      <c r="E23" s="14">
        <v>172</v>
      </c>
      <c r="F23" s="14">
        <v>743</v>
      </c>
      <c r="G23" s="14">
        <v>1571</v>
      </c>
      <c r="H23" s="14">
        <v>1138</v>
      </c>
      <c r="I23" s="14">
        <v>830</v>
      </c>
      <c r="J23" s="14">
        <v>840</v>
      </c>
      <c r="K23" s="14">
        <v>1073</v>
      </c>
      <c r="L23" s="14">
        <v>477</v>
      </c>
      <c r="M23" s="14">
        <v>229</v>
      </c>
      <c r="N23" s="12">
        <f t="shared" si="7"/>
        <v>10311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126505</v>
      </c>
      <c r="C24" s="14">
        <f>C25+C26</f>
        <v>91259</v>
      </c>
      <c r="D24" s="14">
        <f>D25+D26</f>
        <v>93323</v>
      </c>
      <c r="E24" s="14">
        <f>E25+E26</f>
        <v>17156</v>
      </c>
      <c r="F24" s="14">
        <f aca="true" t="shared" si="8" ref="F24:M24">F25+F26</f>
        <v>81496</v>
      </c>
      <c r="G24" s="14">
        <f t="shared" si="8"/>
        <v>127369</v>
      </c>
      <c r="H24" s="14">
        <f t="shared" si="8"/>
        <v>105582</v>
      </c>
      <c r="I24" s="14">
        <f t="shared" si="8"/>
        <v>93802</v>
      </c>
      <c r="J24" s="14">
        <f t="shared" si="8"/>
        <v>73392</v>
      </c>
      <c r="K24" s="14">
        <f t="shared" si="8"/>
        <v>80275</v>
      </c>
      <c r="L24" s="14">
        <f t="shared" si="8"/>
        <v>25185</v>
      </c>
      <c r="M24" s="14">
        <f t="shared" si="8"/>
        <v>14233</v>
      </c>
      <c r="N24" s="12">
        <f t="shared" si="7"/>
        <v>929577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58784</v>
      </c>
      <c r="C25" s="14">
        <v>48054</v>
      </c>
      <c r="D25" s="14">
        <v>48000</v>
      </c>
      <c r="E25" s="14">
        <v>9670</v>
      </c>
      <c r="F25" s="14">
        <v>42435</v>
      </c>
      <c r="G25" s="14">
        <v>67916</v>
      </c>
      <c r="H25" s="14">
        <v>59125</v>
      </c>
      <c r="I25" s="14">
        <v>43826</v>
      </c>
      <c r="J25" s="14">
        <v>38857</v>
      </c>
      <c r="K25" s="14">
        <v>38224</v>
      </c>
      <c r="L25" s="14">
        <v>12227</v>
      </c>
      <c r="M25" s="14">
        <v>6207</v>
      </c>
      <c r="N25" s="12">
        <f t="shared" si="7"/>
        <v>473325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67721</v>
      </c>
      <c r="C26" s="14">
        <v>43205</v>
      </c>
      <c r="D26" s="14">
        <v>45323</v>
      </c>
      <c r="E26" s="14">
        <v>7486</v>
      </c>
      <c r="F26" s="14">
        <v>39061</v>
      </c>
      <c r="G26" s="14">
        <v>59453</v>
      </c>
      <c r="H26" s="14">
        <v>46457</v>
      </c>
      <c r="I26" s="14">
        <v>49976</v>
      </c>
      <c r="J26" s="14">
        <v>34535</v>
      </c>
      <c r="K26" s="14">
        <v>42051</v>
      </c>
      <c r="L26" s="14">
        <v>12958</v>
      </c>
      <c r="M26" s="14">
        <v>8026</v>
      </c>
      <c r="N26" s="12">
        <f t="shared" si="7"/>
        <v>456252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827910.9797034799</v>
      </c>
      <c r="C36" s="61">
        <f aca="true" t="shared" si="11" ref="C36:M36">C37+C38+C39+C40</f>
        <v>572939.518255</v>
      </c>
      <c r="D36" s="61">
        <f t="shared" si="11"/>
        <v>585681.7428461999</v>
      </c>
      <c r="E36" s="61">
        <f t="shared" si="11"/>
        <v>127400.5451832</v>
      </c>
      <c r="F36" s="61">
        <f t="shared" si="11"/>
        <v>520838.2623375501</v>
      </c>
      <c r="G36" s="61">
        <f t="shared" si="11"/>
        <v>674219.4436</v>
      </c>
      <c r="H36" s="61">
        <f t="shared" si="11"/>
        <v>708521.5423</v>
      </c>
      <c r="I36" s="61">
        <f t="shared" si="11"/>
        <v>661879.645541</v>
      </c>
      <c r="J36" s="61">
        <f t="shared" si="11"/>
        <v>544871.3590685</v>
      </c>
      <c r="K36" s="61">
        <f t="shared" si="11"/>
        <v>641403.6656</v>
      </c>
      <c r="L36" s="61">
        <f t="shared" si="11"/>
        <v>292472.00998717995</v>
      </c>
      <c r="M36" s="61">
        <f t="shared" si="11"/>
        <v>173816.84671040002</v>
      </c>
      <c r="N36" s="61">
        <f>N37+N38+N39+N40</f>
        <v>6331955.561132511</v>
      </c>
    </row>
    <row r="37" spans="1:14" ht="18.75" customHeight="1">
      <c r="A37" s="58" t="s">
        <v>55</v>
      </c>
      <c r="B37" s="55">
        <f aca="true" t="shared" si="12" ref="B37:M37">B29*B7</f>
        <v>827179.0296</v>
      </c>
      <c r="C37" s="55">
        <f t="shared" si="12"/>
        <v>572260.364</v>
      </c>
      <c r="D37" s="55">
        <f t="shared" si="12"/>
        <v>575153.6751999999</v>
      </c>
      <c r="E37" s="55">
        <f t="shared" si="12"/>
        <v>127071.0023</v>
      </c>
      <c r="F37" s="55">
        <f t="shared" si="12"/>
        <v>520237.80900000007</v>
      </c>
      <c r="G37" s="55">
        <f t="shared" si="12"/>
        <v>673601.537</v>
      </c>
      <c r="H37" s="55">
        <f t="shared" si="12"/>
        <v>707639.1255</v>
      </c>
      <c r="I37" s="55">
        <f t="shared" si="12"/>
        <v>661292.602</v>
      </c>
      <c r="J37" s="55">
        <f t="shared" si="12"/>
        <v>544355.6105000001</v>
      </c>
      <c r="K37" s="55">
        <f t="shared" si="12"/>
        <v>640739</v>
      </c>
      <c r="L37" s="55">
        <f t="shared" si="12"/>
        <v>292077.9014</v>
      </c>
      <c r="M37" s="55">
        <f t="shared" si="12"/>
        <v>173626.5245</v>
      </c>
      <c r="N37" s="57">
        <f>SUM(B37:M37)</f>
        <v>6315234.181000001</v>
      </c>
    </row>
    <row r="38" spans="1:14" ht="18.75" customHeight="1">
      <c r="A38" s="58" t="s">
        <v>56</v>
      </c>
      <c r="B38" s="55">
        <f aca="true" t="shared" si="13" ref="B38:M38">B30*B7</f>
        <v>-2525.12989652</v>
      </c>
      <c r="C38" s="55">
        <f t="shared" si="13"/>
        <v>-1713.3657449999998</v>
      </c>
      <c r="D38" s="55">
        <f t="shared" si="13"/>
        <v>-1758.9123538</v>
      </c>
      <c r="E38" s="55">
        <f t="shared" si="13"/>
        <v>-316.7371168</v>
      </c>
      <c r="F38" s="55">
        <f t="shared" si="13"/>
        <v>-1560.94666245</v>
      </c>
      <c r="G38" s="55">
        <f t="shared" si="13"/>
        <v>-2044.2534</v>
      </c>
      <c r="H38" s="55">
        <f t="shared" si="13"/>
        <v>-2015.1432</v>
      </c>
      <c r="I38" s="55">
        <f t="shared" si="13"/>
        <v>-1959.556459</v>
      </c>
      <c r="J38" s="55">
        <f t="shared" si="13"/>
        <v>-1602.8514315</v>
      </c>
      <c r="K38" s="55">
        <f t="shared" si="13"/>
        <v>-1937.5744</v>
      </c>
      <c r="L38" s="55">
        <f t="shared" si="13"/>
        <v>-877.05141282</v>
      </c>
      <c r="M38" s="55">
        <f t="shared" si="13"/>
        <v>-528.7177896000001</v>
      </c>
      <c r="N38" s="25">
        <f>SUM(B38:M38)</f>
        <v>-18840.23986749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-65755.2</v>
      </c>
      <c r="C42" s="25">
        <f aca="true" t="shared" si="15" ref="C42:M42">+C43+C46+C54+C55</f>
        <v>-67681.8</v>
      </c>
      <c r="D42" s="25">
        <f t="shared" si="15"/>
        <v>-51243</v>
      </c>
      <c r="E42" s="25">
        <f t="shared" si="15"/>
        <v>-5608.8</v>
      </c>
      <c r="F42" s="25">
        <f t="shared" si="15"/>
        <v>-37882.2</v>
      </c>
      <c r="G42" s="25">
        <f t="shared" si="15"/>
        <v>-74008.8</v>
      </c>
      <c r="H42" s="25">
        <f t="shared" si="15"/>
        <v>-85298.6</v>
      </c>
      <c r="I42" s="25">
        <f t="shared" si="15"/>
        <v>-44524.6</v>
      </c>
      <c r="J42" s="25">
        <f t="shared" si="15"/>
        <v>-58273</v>
      </c>
      <c r="K42" s="25">
        <f t="shared" si="15"/>
        <v>-48799.6</v>
      </c>
      <c r="L42" s="25">
        <f t="shared" si="15"/>
        <v>-27808.4</v>
      </c>
      <c r="M42" s="25">
        <f t="shared" si="15"/>
        <v>-18164</v>
      </c>
      <c r="N42" s="25">
        <f>+N43+N46+N54+N55</f>
        <v>-585048</v>
      </c>
    </row>
    <row r="43" spans="1:14" ht="18.75" customHeight="1">
      <c r="A43" s="17" t="s">
        <v>60</v>
      </c>
      <c r="B43" s="26">
        <f>B44+B45</f>
        <v>-65755.2</v>
      </c>
      <c r="C43" s="26">
        <f>C44+C45</f>
        <v>-67681.8</v>
      </c>
      <c r="D43" s="26">
        <f>D44+D45</f>
        <v>-51243</v>
      </c>
      <c r="E43" s="26">
        <f>E44+E45</f>
        <v>-5608.8</v>
      </c>
      <c r="F43" s="26">
        <f aca="true" t="shared" si="16" ref="F43:M43">F44+F45</f>
        <v>-37882.2</v>
      </c>
      <c r="G43" s="26">
        <f t="shared" si="16"/>
        <v>-74008.8</v>
      </c>
      <c r="H43" s="26">
        <f t="shared" si="16"/>
        <v>-85298.6</v>
      </c>
      <c r="I43" s="26">
        <f t="shared" si="16"/>
        <v>-44524.6</v>
      </c>
      <c r="J43" s="26">
        <f t="shared" si="16"/>
        <v>-58273</v>
      </c>
      <c r="K43" s="26">
        <f t="shared" si="16"/>
        <v>-48799.6</v>
      </c>
      <c r="L43" s="26">
        <f t="shared" si="16"/>
        <v>-27808.4</v>
      </c>
      <c r="M43" s="26">
        <f t="shared" si="16"/>
        <v>-18164</v>
      </c>
      <c r="N43" s="25">
        <f aca="true" t="shared" si="17" ref="N43:N55">SUM(B43:M43)</f>
        <v>-585048</v>
      </c>
    </row>
    <row r="44" spans="1:25" ht="18.75" customHeight="1">
      <c r="A44" s="13" t="s">
        <v>61</v>
      </c>
      <c r="B44" s="20">
        <f>ROUND(-B9*$D$3,2)</f>
        <v>-65755.2</v>
      </c>
      <c r="C44" s="20">
        <f>ROUND(-C9*$D$3,2)</f>
        <v>-67681.8</v>
      </c>
      <c r="D44" s="20">
        <f>ROUND(-D9*$D$3,2)</f>
        <v>-51243</v>
      </c>
      <c r="E44" s="20">
        <f>ROUND(-E9*$D$3,2)</f>
        <v>-5608.8</v>
      </c>
      <c r="F44" s="20">
        <f aca="true" t="shared" si="18" ref="F44:M44">ROUND(-F9*$D$3,2)</f>
        <v>-37882.2</v>
      </c>
      <c r="G44" s="20">
        <f t="shared" si="18"/>
        <v>-74008.8</v>
      </c>
      <c r="H44" s="20">
        <f t="shared" si="18"/>
        <v>-85298.6</v>
      </c>
      <c r="I44" s="20">
        <f t="shared" si="18"/>
        <v>-44524.6</v>
      </c>
      <c r="J44" s="20">
        <f t="shared" si="18"/>
        <v>-58273</v>
      </c>
      <c r="K44" s="20">
        <f t="shared" si="18"/>
        <v>-48799.6</v>
      </c>
      <c r="L44" s="20">
        <f t="shared" si="18"/>
        <v>-27808.4</v>
      </c>
      <c r="M44" s="20">
        <f t="shared" si="18"/>
        <v>-18164</v>
      </c>
      <c r="N44" s="47">
        <f t="shared" si="17"/>
        <v>-585048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762155.77970348</v>
      </c>
      <c r="C57" s="29">
        <f t="shared" si="21"/>
        <v>505257.718255</v>
      </c>
      <c r="D57" s="29">
        <f t="shared" si="21"/>
        <v>534438.7428461999</v>
      </c>
      <c r="E57" s="29">
        <f t="shared" si="21"/>
        <v>121791.7451832</v>
      </c>
      <c r="F57" s="29">
        <f t="shared" si="21"/>
        <v>482956.0623375501</v>
      </c>
      <c r="G57" s="29">
        <f t="shared" si="21"/>
        <v>600210.6436</v>
      </c>
      <c r="H57" s="29">
        <f t="shared" si="21"/>
        <v>623222.9423</v>
      </c>
      <c r="I57" s="29">
        <f t="shared" si="21"/>
        <v>617355.045541</v>
      </c>
      <c r="J57" s="29">
        <f t="shared" si="21"/>
        <v>486598.3590685</v>
      </c>
      <c r="K57" s="29">
        <f t="shared" si="21"/>
        <v>592604.0656</v>
      </c>
      <c r="L57" s="29">
        <f t="shared" si="21"/>
        <v>264663.6099871799</v>
      </c>
      <c r="M57" s="29">
        <f t="shared" si="21"/>
        <v>155652.84671040002</v>
      </c>
      <c r="N57" s="29">
        <f>SUM(B57:M57)</f>
        <v>5746907.561132509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762155.78</v>
      </c>
      <c r="C60" s="36">
        <f aca="true" t="shared" si="22" ref="C60:M60">SUM(C61:C74)</f>
        <v>505257.71</v>
      </c>
      <c r="D60" s="36">
        <f t="shared" si="22"/>
        <v>534438.75</v>
      </c>
      <c r="E60" s="36">
        <f t="shared" si="22"/>
        <v>121791.74</v>
      </c>
      <c r="F60" s="36">
        <f t="shared" si="22"/>
        <v>482956.06</v>
      </c>
      <c r="G60" s="36">
        <f t="shared" si="22"/>
        <v>600210.65</v>
      </c>
      <c r="H60" s="36">
        <f t="shared" si="22"/>
        <v>623222.94</v>
      </c>
      <c r="I60" s="36">
        <f t="shared" si="22"/>
        <v>617355.03</v>
      </c>
      <c r="J60" s="36">
        <f t="shared" si="22"/>
        <v>486598.36</v>
      </c>
      <c r="K60" s="36">
        <f t="shared" si="22"/>
        <v>592604.07</v>
      </c>
      <c r="L60" s="36">
        <f t="shared" si="22"/>
        <v>264663.61</v>
      </c>
      <c r="M60" s="36">
        <f t="shared" si="22"/>
        <v>155652.84</v>
      </c>
      <c r="N60" s="29">
        <f>SUM(N61:N74)</f>
        <v>5746907.540000001</v>
      </c>
    </row>
    <row r="61" spans="1:15" ht="18.75" customHeight="1">
      <c r="A61" s="17" t="s">
        <v>75</v>
      </c>
      <c r="B61" s="36">
        <v>144951.04</v>
      </c>
      <c r="C61" s="36">
        <v>149244.76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294195.80000000005</v>
      </c>
      <c r="O61"/>
    </row>
    <row r="62" spans="1:15" ht="18.75" customHeight="1">
      <c r="A62" s="17" t="s">
        <v>76</v>
      </c>
      <c r="B62" s="36">
        <v>617204.74</v>
      </c>
      <c r="C62" s="36">
        <v>356012.95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973217.69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534438.75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534438.75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121791.74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121791.74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482956.06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482956.06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600210.65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600210.65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484976.35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484976.35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138246.59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138246.59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617355.03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617355.03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486598.36</v>
      </c>
      <c r="K70" s="35">
        <v>0</v>
      </c>
      <c r="L70" s="35">
        <v>0</v>
      </c>
      <c r="M70" s="35">
        <v>0</v>
      </c>
      <c r="N70" s="29">
        <f t="shared" si="23"/>
        <v>486598.36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592604.07</v>
      </c>
      <c r="L71" s="35">
        <v>0</v>
      </c>
      <c r="M71" s="62"/>
      <c r="N71" s="26">
        <f t="shared" si="23"/>
        <v>592604.07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264663.61</v>
      </c>
      <c r="M72" s="35">
        <v>0</v>
      </c>
      <c r="N72" s="29">
        <f t="shared" si="23"/>
        <v>264663.61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155652.84</v>
      </c>
      <c r="N73" s="26">
        <f t="shared" si="23"/>
        <v>155652.84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2.281410485567372</v>
      </c>
      <c r="C78" s="45">
        <v>2.2326631530282017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1.9804551638943106</v>
      </c>
      <c r="C79" s="45">
        <v>1.868207257001457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1.8160699815924322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2.526635566769133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2.1214457288575668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1.6820415523633225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1.9790977871439817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1.9350930151268606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1.9213040698442647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2.163948287569253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2.069044082580645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2.4572111134305104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2.406935494154954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2016-11-28T17:20:58Z</dcterms:modified>
  <cp:category/>
  <cp:version/>
  <cp:contentType/>
  <cp:contentStatus/>
</cp:coreProperties>
</file>