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<sst xmlns="http://schemas.openxmlformats.org/spreadsheetml/2006/main" count="105" uniqueCount="103">
  <si>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</si>
  <si>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</si>
  <si>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</si>
  <si>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</si>
  <si>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</si>
  <si>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</si>
  <si>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</si>
  <si>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</si>
  <si>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</si>
  <si>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</si>
  <si>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</si>
  <si>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</si>
  <si>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</si>
  <si>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</si>
  <si>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</si>
  <si>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</si>
  <si>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</si>
  <si>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</si>
  <si>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</si>
  <si>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</si>
  <si>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</si>
  <si>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</si>
  <si>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</si>
  <si>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</si>
  <si>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</si>
  <si>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</si>
  <si>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</si>
  <si>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</si>
  <si>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</si>
  <si>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</si>
  <si>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</si>
  <si>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</si>
  <si>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</si>
  <si>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</si>
  <si>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</si>
  <si>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</si>
  <si>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</si>
  <si>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</si>
  <si>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</si>
  <si>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</si>
  <si>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</si>
  <si>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</si>
  <si>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</si>
  <si>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</si>
  <si>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</si>
  <si>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</si>
  <si>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</si>
  <si>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</si>
  <si>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</si>
  <si>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</si>
  <si>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</si>
  <si>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</si>
  <si>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</si>
  <si>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</si>
  <si>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</si>
  <si>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</si>
  <si>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</si>
  <si>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</si>
  <si>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</si>
  <si>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</si>
  <si>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</si>
  <si>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</si>
  <si>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</si>
  <si>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</si>
  <si>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</si>
  <si>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</si>
  <si>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</si>
  <si>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</si>
  <si>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</si>
  <si>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</si>
  <si>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</si>
  <si>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</si>
  <si>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</si>
  <si>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</si>
  <si>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</si>
  <si>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</si>
  <si>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</si>
  <si>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</si>
  <si>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</si>
  <si>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</si>
  <si>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</si>
  <si>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</si>
  <si>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</si>
  <si>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</si>
  <si>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</si>
  <si>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</si>
  <si>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</si>
  <si>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</si>
  <si>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</si>
  <si>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</si>
  <si>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</si>
  <si>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</si>
  <si>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</si>
  <si>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</si>
  <si>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</si>
  <si>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</si>
  <si>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</si>
  <si>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</si>
  <si>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</si>
  <si>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</si>
  <si>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</si>
  <si>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</si>
  <si>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13/11/16 - VENCIMENTO 25/11/16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</si>
</sst>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189221</v>
      </c>
      <c r="C7" s="10">
        <f>C8+C20+C24</f>
        <v>125295</v>
      </c>
      <c r="D7" s="10">
        <f>D8+D20+D24</f>
        <v>155567</v>
      </c>
      <c r="E7" s="10">
        <f>E8+E20+E24</f>
        <v>22699</v>
      </c>
      <c r="F7" s="10">
        <f aca="true" t="shared" si="0" ref="F7:M7">F8+F20+F24</f>
        <v>127795</v>
      </c>
      <c r="G7" s="10">
        <f t="shared" si="0"/>
        <v>183369</v>
      </c>
      <c r="H7" s="10">
        <f t="shared" si="0"/>
        <v>156623</v>
      </c>
      <c r="I7" s="10">
        <f t="shared" si="0"/>
        <v>172145</v>
      </c>
      <c r="J7" s="10">
        <f t="shared" si="0"/>
        <v>120905</v>
      </c>
      <c r="K7" s="10">
        <f t="shared" si="0"/>
        <v>161185</v>
      </c>
      <c r="L7" s="10">
        <f t="shared" si="0"/>
        <v>48032</v>
      </c>
      <c r="M7" s="10">
        <f t="shared" si="0"/>
        <v>26602</v>
      </c>
      <c r="N7" s="10">
        <f>+N8+N20+N24</f>
        <v>1489438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84509</v>
      </c>
      <c r="C8" s="12">
        <f>+C9+C12+C16</f>
        <v>59342</v>
      </c>
      <c r="D8" s="12">
        <f>+D9+D12+D16</f>
        <v>76635</v>
      </c>
      <c r="E8" s="12">
        <f>+E9+E12+E16</f>
        <v>10216</v>
      </c>
      <c r="F8" s="12">
        <f aca="true" t="shared" si="1" ref="F8:M8">+F9+F12+F16</f>
        <v>58909</v>
      </c>
      <c r="G8" s="12">
        <f t="shared" si="1"/>
        <v>88109</v>
      </c>
      <c r="H8" s="12">
        <f t="shared" si="1"/>
        <v>75801</v>
      </c>
      <c r="I8" s="12">
        <f t="shared" si="1"/>
        <v>83706</v>
      </c>
      <c r="J8" s="12">
        <f t="shared" si="1"/>
        <v>59925</v>
      </c>
      <c r="K8" s="12">
        <f t="shared" si="1"/>
        <v>77750</v>
      </c>
      <c r="L8" s="12">
        <f t="shared" si="1"/>
        <v>25641</v>
      </c>
      <c r="M8" s="12">
        <f t="shared" si="1"/>
        <v>15098</v>
      </c>
      <c r="N8" s="12">
        <f>SUM(B8:M8)</f>
        <v>715641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11377</v>
      </c>
      <c r="C9" s="14">
        <v>10637</v>
      </c>
      <c r="D9" s="14">
        <v>9620</v>
      </c>
      <c r="E9" s="14">
        <v>711</v>
      </c>
      <c r="F9" s="14">
        <v>7397</v>
      </c>
      <c r="G9" s="14">
        <v>12632</v>
      </c>
      <c r="H9" s="14">
        <v>13599</v>
      </c>
      <c r="I9" s="14">
        <v>8509</v>
      </c>
      <c r="J9" s="14">
        <v>9594</v>
      </c>
      <c r="K9" s="14">
        <v>8528</v>
      </c>
      <c r="L9" s="14">
        <v>3547</v>
      </c>
      <c r="M9" s="14">
        <v>2047</v>
      </c>
      <c r="N9" s="12">
        <f aca="true" t="shared" si="2" ref="N9:N19">SUM(B9:M9)</f>
        <v>98198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11377</v>
      </c>
      <c r="C10" s="14">
        <f>+C9-C11</f>
        <v>10637</v>
      </c>
      <c r="D10" s="14">
        <f>+D9-D11</f>
        <v>9620</v>
      </c>
      <c r="E10" s="14">
        <f>+E9-E11</f>
        <v>711</v>
      </c>
      <c r="F10" s="14">
        <f aca="true" t="shared" si="3" ref="F10:M10">+F9-F11</f>
        <v>7397</v>
      </c>
      <c r="G10" s="14">
        <f t="shared" si="3"/>
        <v>12632</v>
      </c>
      <c r="H10" s="14">
        <f t="shared" si="3"/>
        <v>13599</v>
      </c>
      <c r="I10" s="14">
        <f t="shared" si="3"/>
        <v>8509</v>
      </c>
      <c r="J10" s="14">
        <f t="shared" si="3"/>
        <v>9594</v>
      </c>
      <c r="K10" s="14">
        <f t="shared" si="3"/>
        <v>8528</v>
      </c>
      <c r="L10" s="14">
        <f t="shared" si="3"/>
        <v>3547</v>
      </c>
      <c r="M10" s="14">
        <f t="shared" si="3"/>
        <v>2047</v>
      </c>
      <c r="N10" s="12">
        <f t="shared" si="2"/>
        <v>98198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58518</v>
      </c>
      <c r="C12" s="14">
        <f>C13+C14+C15</f>
        <v>39839</v>
      </c>
      <c r="D12" s="14">
        <f>D13+D14+D15</f>
        <v>55398</v>
      </c>
      <c r="E12" s="14">
        <f>E13+E14+E15</f>
        <v>7851</v>
      </c>
      <c r="F12" s="14">
        <f aca="true" t="shared" si="4" ref="F12:M12">F13+F14+F15</f>
        <v>41709</v>
      </c>
      <c r="G12" s="14">
        <f t="shared" si="4"/>
        <v>61517</v>
      </c>
      <c r="H12" s="14">
        <f t="shared" si="4"/>
        <v>50715</v>
      </c>
      <c r="I12" s="14">
        <f t="shared" si="4"/>
        <v>60643</v>
      </c>
      <c r="J12" s="14">
        <f t="shared" si="4"/>
        <v>40033</v>
      </c>
      <c r="K12" s="14">
        <f t="shared" si="4"/>
        <v>53429</v>
      </c>
      <c r="L12" s="14">
        <f t="shared" si="4"/>
        <v>18161</v>
      </c>
      <c r="M12" s="14">
        <f t="shared" si="4"/>
        <v>11013</v>
      </c>
      <c r="N12" s="12">
        <f t="shared" si="2"/>
        <v>498826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26740</v>
      </c>
      <c r="C13" s="14">
        <v>19410</v>
      </c>
      <c r="D13" s="14">
        <v>26029</v>
      </c>
      <c r="E13" s="14">
        <v>3679</v>
      </c>
      <c r="F13" s="14">
        <v>19760</v>
      </c>
      <c r="G13" s="14">
        <v>29118</v>
      </c>
      <c r="H13" s="14">
        <v>24695</v>
      </c>
      <c r="I13" s="14">
        <v>28818</v>
      </c>
      <c r="J13" s="14">
        <v>18021</v>
      </c>
      <c r="K13" s="14">
        <v>23089</v>
      </c>
      <c r="L13" s="14">
        <v>7638</v>
      </c>
      <c r="M13" s="14">
        <v>4478</v>
      </c>
      <c r="N13" s="12">
        <f t="shared" si="2"/>
        <v>231475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30718</v>
      </c>
      <c r="C14" s="14">
        <v>19366</v>
      </c>
      <c r="D14" s="14">
        <v>28596</v>
      </c>
      <c r="E14" s="14">
        <v>3986</v>
      </c>
      <c r="F14" s="14">
        <v>21101</v>
      </c>
      <c r="G14" s="14">
        <v>30586</v>
      </c>
      <c r="H14" s="14">
        <v>24985</v>
      </c>
      <c r="I14" s="14">
        <v>31013</v>
      </c>
      <c r="J14" s="14">
        <v>21275</v>
      </c>
      <c r="K14" s="14">
        <v>29531</v>
      </c>
      <c r="L14" s="14">
        <v>10172</v>
      </c>
      <c r="M14" s="14">
        <v>6362</v>
      </c>
      <c r="N14" s="12">
        <f t="shared" si="2"/>
        <v>257691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1060</v>
      </c>
      <c r="C15" s="14">
        <v>1063</v>
      </c>
      <c r="D15" s="14">
        <v>773</v>
      </c>
      <c r="E15" s="14">
        <v>186</v>
      </c>
      <c r="F15" s="14">
        <v>848</v>
      </c>
      <c r="G15" s="14">
        <v>1813</v>
      </c>
      <c r="H15" s="14">
        <v>1035</v>
      </c>
      <c r="I15" s="14">
        <v>812</v>
      </c>
      <c r="J15" s="14">
        <v>737</v>
      </c>
      <c r="K15" s="14">
        <v>809</v>
      </c>
      <c r="L15" s="14">
        <v>351</v>
      </c>
      <c r="M15" s="14">
        <v>173</v>
      </c>
      <c r="N15" s="12">
        <f t="shared" si="2"/>
        <v>9660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14614</v>
      </c>
      <c r="C16" s="14">
        <f>C17+C18+C19</f>
        <v>8866</v>
      </c>
      <c r="D16" s="14">
        <f>D17+D18+D19</f>
        <v>11617</v>
      </c>
      <c r="E16" s="14">
        <f>E17+E18+E19</f>
        <v>1654</v>
      </c>
      <c r="F16" s="14">
        <f aca="true" t="shared" si="5" ref="F16:M16">F17+F18+F19</f>
        <v>9803</v>
      </c>
      <c r="G16" s="14">
        <f t="shared" si="5"/>
        <v>13960</v>
      </c>
      <c r="H16" s="14">
        <f t="shared" si="5"/>
        <v>11487</v>
      </c>
      <c r="I16" s="14">
        <f t="shared" si="5"/>
        <v>14554</v>
      </c>
      <c r="J16" s="14">
        <f t="shared" si="5"/>
        <v>10298</v>
      </c>
      <c r="K16" s="14">
        <f t="shared" si="5"/>
        <v>15793</v>
      </c>
      <c r="L16" s="14">
        <f t="shared" si="5"/>
        <v>3933</v>
      </c>
      <c r="M16" s="14">
        <f t="shared" si="5"/>
        <v>2038</v>
      </c>
      <c r="N16" s="12">
        <f t="shared" si="2"/>
        <v>118617</v>
      </c>
    </row>
    <row r="17" spans="1:25" ht="18.75" customHeight="1">
      <c r="A17" s="15" t="s">
        <v>16</v>
      </c>
      <c r="B17" s="14">
        <v>7870</v>
      </c>
      <c r="C17" s="14">
        <v>5050</v>
      </c>
      <c r="D17" s="14">
        <v>5570</v>
      </c>
      <c r="E17" s="14">
        <v>861</v>
      </c>
      <c r="F17" s="14">
        <v>5022</v>
      </c>
      <c r="G17" s="14">
        <v>7095</v>
      </c>
      <c r="H17" s="14">
        <v>6177</v>
      </c>
      <c r="I17" s="14">
        <v>7587</v>
      </c>
      <c r="J17" s="14">
        <v>5174</v>
      </c>
      <c r="K17" s="14">
        <v>8055</v>
      </c>
      <c r="L17" s="14">
        <v>1920</v>
      </c>
      <c r="M17" s="14">
        <v>929</v>
      </c>
      <c r="N17" s="12">
        <f t="shared" si="2"/>
        <v>61310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6405</v>
      </c>
      <c r="C18" s="14">
        <v>3538</v>
      </c>
      <c r="D18" s="14">
        <v>5793</v>
      </c>
      <c r="E18" s="14">
        <v>751</v>
      </c>
      <c r="F18" s="14">
        <v>4514</v>
      </c>
      <c r="G18" s="14">
        <v>6383</v>
      </c>
      <c r="H18" s="14">
        <v>4973</v>
      </c>
      <c r="I18" s="14">
        <v>6775</v>
      </c>
      <c r="J18" s="14">
        <v>4903</v>
      </c>
      <c r="K18" s="14">
        <v>7532</v>
      </c>
      <c r="L18" s="14">
        <v>1945</v>
      </c>
      <c r="M18" s="14">
        <v>1082</v>
      </c>
      <c r="N18" s="12">
        <f t="shared" si="2"/>
        <v>54594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339</v>
      </c>
      <c r="C19" s="14">
        <v>278</v>
      </c>
      <c r="D19" s="14">
        <v>254</v>
      </c>
      <c r="E19" s="14">
        <v>42</v>
      </c>
      <c r="F19" s="14">
        <v>267</v>
      </c>
      <c r="G19" s="14">
        <v>482</v>
      </c>
      <c r="H19" s="14">
        <v>337</v>
      </c>
      <c r="I19" s="14">
        <v>192</v>
      </c>
      <c r="J19" s="14">
        <v>221</v>
      </c>
      <c r="K19" s="14">
        <v>206</v>
      </c>
      <c r="L19" s="14">
        <v>68</v>
      </c>
      <c r="M19" s="14">
        <v>27</v>
      </c>
      <c r="N19" s="12">
        <f t="shared" si="2"/>
        <v>2713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41661</v>
      </c>
      <c r="C20" s="18">
        <f>C21+C22+C23</f>
        <v>24134</v>
      </c>
      <c r="D20" s="18">
        <f>D21+D22+D23</f>
        <v>29851</v>
      </c>
      <c r="E20" s="18">
        <f>E21+E22+E23</f>
        <v>4270</v>
      </c>
      <c r="F20" s="18">
        <f aca="true" t="shared" si="6" ref="F20:M20">F21+F22+F23</f>
        <v>24061</v>
      </c>
      <c r="G20" s="18">
        <f t="shared" si="6"/>
        <v>33005</v>
      </c>
      <c r="H20" s="18">
        <f t="shared" si="6"/>
        <v>31338</v>
      </c>
      <c r="I20" s="18">
        <f t="shared" si="6"/>
        <v>39478</v>
      </c>
      <c r="J20" s="18">
        <f t="shared" si="6"/>
        <v>24095</v>
      </c>
      <c r="K20" s="18">
        <f t="shared" si="6"/>
        <v>41398</v>
      </c>
      <c r="L20" s="18">
        <f t="shared" si="6"/>
        <v>11496</v>
      </c>
      <c r="M20" s="18">
        <f t="shared" si="6"/>
        <v>6106</v>
      </c>
      <c r="N20" s="12">
        <f aca="true" t="shared" si="7" ref="N20:N26">SUM(B20:M20)</f>
        <v>310893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21570</v>
      </c>
      <c r="C21" s="14">
        <v>14070</v>
      </c>
      <c r="D21" s="14">
        <v>15239</v>
      </c>
      <c r="E21" s="14">
        <v>2251</v>
      </c>
      <c r="F21" s="14">
        <v>13010</v>
      </c>
      <c r="G21" s="14">
        <v>17601</v>
      </c>
      <c r="H21" s="14">
        <v>17841</v>
      </c>
      <c r="I21" s="14">
        <v>20917</v>
      </c>
      <c r="J21" s="14">
        <v>12516</v>
      </c>
      <c r="K21" s="14">
        <v>20486</v>
      </c>
      <c r="L21" s="14">
        <v>5683</v>
      </c>
      <c r="M21" s="14">
        <v>2815</v>
      </c>
      <c r="N21" s="12">
        <f t="shared" si="7"/>
        <v>163999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19581</v>
      </c>
      <c r="C22" s="14">
        <v>9650</v>
      </c>
      <c r="D22" s="14">
        <v>14306</v>
      </c>
      <c r="E22" s="14">
        <v>1948</v>
      </c>
      <c r="F22" s="14">
        <v>10709</v>
      </c>
      <c r="G22" s="14">
        <v>14810</v>
      </c>
      <c r="H22" s="14">
        <v>13081</v>
      </c>
      <c r="I22" s="14">
        <v>18192</v>
      </c>
      <c r="J22" s="14">
        <v>11237</v>
      </c>
      <c r="K22" s="14">
        <v>20487</v>
      </c>
      <c r="L22" s="14">
        <v>5646</v>
      </c>
      <c r="M22" s="14">
        <v>3224</v>
      </c>
      <c r="N22" s="12">
        <f t="shared" si="7"/>
        <v>142871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510</v>
      </c>
      <c r="C23" s="14">
        <v>414</v>
      </c>
      <c r="D23" s="14">
        <v>306</v>
      </c>
      <c r="E23" s="14">
        <v>71</v>
      </c>
      <c r="F23" s="14">
        <v>342</v>
      </c>
      <c r="G23" s="14">
        <v>594</v>
      </c>
      <c r="H23" s="14">
        <v>416</v>
      </c>
      <c r="I23" s="14">
        <v>369</v>
      </c>
      <c r="J23" s="14">
        <v>342</v>
      </c>
      <c r="K23" s="14">
        <v>425</v>
      </c>
      <c r="L23" s="14">
        <v>167</v>
      </c>
      <c r="M23" s="14">
        <v>67</v>
      </c>
      <c r="N23" s="12">
        <f t="shared" si="7"/>
        <v>4023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63051</v>
      </c>
      <c r="C24" s="14">
        <f>C25+C26</f>
        <v>41819</v>
      </c>
      <c r="D24" s="14">
        <f>D25+D26</f>
        <v>49081</v>
      </c>
      <c r="E24" s="14">
        <f>E25+E26</f>
        <v>8213</v>
      </c>
      <c r="F24" s="14">
        <f aca="true" t="shared" si="8" ref="F24:M24">F25+F26</f>
        <v>44825</v>
      </c>
      <c r="G24" s="14">
        <f t="shared" si="8"/>
        <v>62255</v>
      </c>
      <c r="H24" s="14">
        <f t="shared" si="8"/>
        <v>49484</v>
      </c>
      <c r="I24" s="14">
        <f t="shared" si="8"/>
        <v>48961</v>
      </c>
      <c r="J24" s="14">
        <f t="shared" si="8"/>
        <v>36885</v>
      </c>
      <c r="K24" s="14">
        <f t="shared" si="8"/>
        <v>42037</v>
      </c>
      <c r="L24" s="14">
        <f t="shared" si="8"/>
        <v>10895</v>
      </c>
      <c r="M24" s="14">
        <f t="shared" si="8"/>
        <v>5398</v>
      </c>
      <c r="N24" s="12">
        <f t="shared" si="7"/>
        <v>462904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29298</v>
      </c>
      <c r="C25" s="14">
        <v>21472</v>
      </c>
      <c r="D25" s="14">
        <v>25806</v>
      </c>
      <c r="E25" s="14">
        <v>4572</v>
      </c>
      <c r="F25" s="14">
        <v>23948</v>
      </c>
      <c r="G25" s="14">
        <v>33481</v>
      </c>
      <c r="H25" s="14">
        <v>27987</v>
      </c>
      <c r="I25" s="14">
        <v>22360</v>
      </c>
      <c r="J25" s="14">
        <v>19423</v>
      </c>
      <c r="K25" s="14">
        <v>20092</v>
      </c>
      <c r="L25" s="14">
        <v>5376</v>
      </c>
      <c r="M25" s="14">
        <v>2420</v>
      </c>
      <c r="N25" s="12">
        <f t="shared" si="7"/>
        <v>236235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33753</v>
      </c>
      <c r="C26" s="14">
        <v>20347</v>
      </c>
      <c r="D26" s="14">
        <v>23275</v>
      </c>
      <c r="E26" s="14">
        <v>3641</v>
      </c>
      <c r="F26" s="14">
        <v>20877</v>
      </c>
      <c r="G26" s="14">
        <v>28774</v>
      </c>
      <c r="H26" s="14">
        <v>21497</v>
      </c>
      <c r="I26" s="14">
        <v>26601</v>
      </c>
      <c r="J26" s="14">
        <v>17462</v>
      </c>
      <c r="K26" s="14">
        <v>21945</v>
      </c>
      <c r="L26" s="14">
        <v>5519</v>
      </c>
      <c r="M26" s="14">
        <v>2978</v>
      </c>
      <c r="N26" s="12">
        <f t="shared" si="7"/>
        <v>226669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386052.19614666</v>
      </c>
      <c r="C36" s="61">
        <f aca="true" t="shared" si="11" ref="C36:M36">C37+C38+C39+C40</f>
        <v>247285.41899749998</v>
      </c>
      <c r="D36" s="61">
        <f t="shared" si="11"/>
        <v>293746.58252835006</v>
      </c>
      <c r="E36" s="61">
        <f t="shared" si="11"/>
        <v>57707.4438616</v>
      </c>
      <c r="F36" s="61">
        <f t="shared" si="11"/>
        <v>272146.49077975005</v>
      </c>
      <c r="G36" s="61">
        <f t="shared" si="11"/>
        <v>309878.58259999997</v>
      </c>
      <c r="H36" s="61">
        <f t="shared" si="11"/>
        <v>310019.60069999995</v>
      </c>
      <c r="I36" s="61">
        <f t="shared" si="11"/>
        <v>332016.946811</v>
      </c>
      <c r="J36" s="61">
        <f t="shared" si="11"/>
        <v>262733.47454150004</v>
      </c>
      <c r="K36" s="61">
        <f t="shared" si="11"/>
        <v>334748.0715656</v>
      </c>
      <c r="L36" s="61">
        <f t="shared" si="11"/>
        <v>118782.95764576</v>
      </c>
      <c r="M36" s="61">
        <f t="shared" si="11"/>
        <v>64483.46365312</v>
      </c>
      <c r="N36" s="61">
        <f>N37+N38+N39+N40</f>
        <v>2989601.22983084</v>
      </c>
    </row>
    <row r="37" spans="1:14" ht="18.75" customHeight="1">
      <c r="A37" s="58" t="s">
        <v>55</v>
      </c>
      <c r="B37" s="55">
        <f aca="true" t="shared" si="12" ref="B37:M37">B29*B7</f>
        <v>383967.2532</v>
      </c>
      <c r="C37" s="55">
        <f t="shared" si="12"/>
        <v>245628.318</v>
      </c>
      <c r="D37" s="55">
        <f t="shared" si="12"/>
        <v>282322.9916</v>
      </c>
      <c r="E37" s="55">
        <f t="shared" si="12"/>
        <v>57203.749899999995</v>
      </c>
      <c r="F37" s="55">
        <f t="shared" si="12"/>
        <v>270797.60500000004</v>
      </c>
      <c r="G37" s="55">
        <f t="shared" si="12"/>
        <v>308151.6045</v>
      </c>
      <c r="H37" s="55">
        <f t="shared" si="12"/>
        <v>307999.1295</v>
      </c>
      <c r="I37" s="55">
        <f t="shared" si="12"/>
        <v>330449.542</v>
      </c>
      <c r="J37" s="55">
        <f t="shared" si="12"/>
        <v>261384.51950000002</v>
      </c>
      <c r="K37" s="55">
        <f t="shared" si="12"/>
        <v>333153.2765</v>
      </c>
      <c r="L37" s="55">
        <f t="shared" si="12"/>
        <v>117865.7248</v>
      </c>
      <c r="M37" s="55">
        <f t="shared" si="12"/>
        <v>63959.1886</v>
      </c>
      <c r="N37" s="57">
        <f>SUM(B37:M37)</f>
        <v>2962882.9031</v>
      </c>
    </row>
    <row r="38" spans="1:14" ht="18.75" customHeight="1">
      <c r="A38" s="58" t="s">
        <v>56</v>
      </c>
      <c r="B38" s="55">
        <f aca="true" t="shared" si="13" ref="B38:M38">B30*B7</f>
        <v>-1172.13705334</v>
      </c>
      <c r="C38" s="55">
        <f t="shared" si="13"/>
        <v>-735.4190024999999</v>
      </c>
      <c r="D38" s="55">
        <f t="shared" si="13"/>
        <v>-863.38907165</v>
      </c>
      <c r="E38" s="55">
        <f t="shared" si="13"/>
        <v>-142.5860384</v>
      </c>
      <c r="F38" s="55">
        <f t="shared" si="13"/>
        <v>-812.51422025</v>
      </c>
      <c r="G38" s="55">
        <f t="shared" si="13"/>
        <v>-935.1819</v>
      </c>
      <c r="H38" s="55">
        <f t="shared" si="13"/>
        <v>-877.0888</v>
      </c>
      <c r="I38" s="55">
        <f t="shared" si="13"/>
        <v>-979.195189</v>
      </c>
      <c r="J38" s="55">
        <f t="shared" si="13"/>
        <v>-769.6449585</v>
      </c>
      <c r="K38" s="55">
        <f t="shared" si="13"/>
        <v>-1007.4449344</v>
      </c>
      <c r="L38" s="55">
        <f t="shared" si="13"/>
        <v>-353.92715424</v>
      </c>
      <c r="M38" s="55">
        <f t="shared" si="13"/>
        <v>-194.76494688</v>
      </c>
      <c r="N38" s="25">
        <f>SUM(B38:M38)</f>
        <v>-8843.293269159998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10125.58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10125.58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-43232.6</v>
      </c>
      <c r="C42" s="25">
        <f aca="true" t="shared" si="15" ref="C42:M42">+C43+C46+C54+C55</f>
        <v>-40420.6</v>
      </c>
      <c r="D42" s="25">
        <f t="shared" si="15"/>
        <v>-36556</v>
      </c>
      <c r="E42" s="25">
        <f t="shared" si="15"/>
        <v>-2701.8</v>
      </c>
      <c r="F42" s="25">
        <f t="shared" si="15"/>
        <v>-28108.6</v>
      </c>
      <c r="G42" s="25">
        <f t="shared" si="15"/>
        <v>-48001.6</v>
      </c>
      <c r="H42" s="25">
        <f t="shared" si="15"/>
        <v>-51676.2</v>
      </c>
      <c r="I42" s="25">
        <f t="shared" si="15"/>
        <v>-32334.2</v>
      </c>
      <c r="J42" s="25">
        <f t="shared" si="15"/>
        <v>-36457.2</v>
      </c>
      <c r="K42" s="25">
        <f t="shared" si="15"/>
        <v>-32406.4</v>
      </c>
      <c r="L42" s="25">
        <f t="shared" si="15"/>
        <v>-13478.6</v>
      </c>
      <c r="M42" s="25">
        <f t="shared" si="15"/>
        <v>-7778.6</v>
      </c>
      <c r="N42" s="25">
        <f>+N43+N46+N54+N55</f>
        <v>-373152.4</v>
      </c>
    </row>
    <row r="43" spans="1:14" ht="18.75" customHeight="1">
      <c r="A43" s="17" t="s">
        <v>60</v>
      </c>
      <c r="B43" s="26">
        <f>B44+B45</f>
        <v>-43232.6</v>
      </c>
      <c r="C43" s="26">
        <f>C44+C45</f>
        <v>-40420.6</v>
      </c>
      <c r="D43" s="26">
        <f>D44+D45</f>
        <v>-36556</v>
      </c>
      <c r="E43" s="26">
        <f>E44+E45</f>
        <v>-2701.8</v>
      </c>
      <c r="F43" s="26">
        <f aca="true" t="shared" si="16" ref="F43:M43">F44+F45</f>
        <v>-28108.6</v>
      </c>
      <c r="G43" s="26">
        <f t="shared" si="16"/>
        <v>-48001.6</v>
      </c>
      <c r="H43" s="26">
        <f t="shared" si="16"/>
        <v>-51676.2</v>
      </c>
      <c r="I43" s="26">
        <f t="shared" si="16"/>
        <v>-32334.2</v>
      </c>
      <c r="J43" s="26">
        <f t="shared" si="16"/>
        <v>-36457.2</v>
      </c>
      <c r="K43" s="26">
        <f t="shared" si="16"/>
        <v>-32406.4</v>
      </c>
      <c r="L43" s="26">
        <f t="shared" si="16"/>
        <v>-13478.6</v>
      </c>
      <c r="M43" s="26">
        <f t="shared" si="16"/>
        <v>-7778.6</v>
      </c>
      <c r="N43" s="25">
        <f aca="true" t="shared" si="17" ref="N43:N55">SUM(B43:M43)</f>
        <v>-373152.4</v>
      </c>
    </row>
    <row r="44" spans="1:25" ht="18.75" customHeight="1">
      <c r="A44" s="13" t="s">
        <v>61</v>
      </c>
      <c r="B44" s="20">
        <f>ROUND(-B9*$D$3,2)</f>
        <v>-43232.6</v>
      </c>
      <c r="C44" s="20">
        <f>ROUND(-C9*$D$3,2)</f>
        <v>-40420.6</v>
      </c>
      <c r="D44" s="20">
        <f>ROUND(-D9*$D$3,2)</f>
        <v>-36556</v>
      </c>
      <c r="E44" s="20">
        <f>ROUND(-E9*$D$3,2)</f>
        <v>-2701.8</v>
      </c>
      <c r="F44" s="20">
        <f aca="true" t="shared" si="18" ref="F44:M44">ROUND(-F9*$D$3,2)</f>
        <v>-28108.6</v>
      </c>
      <c r="G44" s="20">
        <f t="shared" si="18"/>
        <v>-48001.6</v>
      </c>
      <c r="H44" s="20">
        <f t="shared" si="18"/>
        <v>-51676.2</v>
      </c>
      <c r="I44" s="20">
        <f t="shared" si="18"/>
        <v>-32334.2</v>
      </c>
      <c r="J44" s="20">
        <f t="shared" si="18"/>
        <v>-36457.2</v>
      </c>
      <c r="K44" s="20">
        <f t="shared" si="18"/>
        <v>-32406.4</v>
      </c>
      <c r="L44" s="20">
        <f t="shared" si="18"/>
        <v>-13478.6</v>
      </c>
      <c r="M44" s="20">
        <f t="shared" si="18"/>
        <v>-7778.6</v>
      </c>
      <c r="N44" s="47">
        <f t="shared" si="17"/>
        <v>-373152.4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342819.59614666004</v>
      </c>
      <c r="C57" s="29">
        <f t="shared" si="21"/>
        <v>206864.81899749997</v>
      </c>
      <c r="D57" s="29">
        <f t="shared" si="21"/>
        <v>257190.58252835006</v>
      </c>
      <c r="E57" s="29">
        <f t="shared" si="21"/>
        <v>55005.643861599994</v>
      </c>
      <c r="F57" s="29">
        <f t="shared" si="21"/>
        <v>244037.89077975004</v>
      </c>
      <c r="G57" s="29">
        <f t="shared" si="21"/>
        <v>261876.98259999996</v>
      </c>
      <c r="H57" s="29">
        <f t="shared" si="21"/>
        <v>258343.40069999994</v>
      </c>
      <c r="I57" s="29">
        <f t="shared" si="21"/>
        <v>299682.746811</v>
      </c>
      <c r="J57" s="29">
        <f t="shared" si="21"/>
        <v>226276.27454150002</v>
      </c>
      <c r="K57" s="29">
        <f t="shared" si="21"/>
        <v>302341.6715656</v>
      </c>
      <c r="L57" s="29">
        <f t="shared" si="21"/>
        <v>105304.35764576</v>
      </c>
      <c r="M57" s="29">
        <f t="shared" si="21"/>
        <v>56704.86365312</v>
      </c>
      <c r="N57" s="29">
        <f>SUM(B57:M57)</f>
        <v>2616448.8298308393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342819.59</v>
      </c>
      <c r="C60" s="36">
        <f aca="true" t="shared" si="22" ref="C60:M60">SUM(C61:C74)</f>
        <v>206864.81999999998</v>
      </c>
      <c r="D60" s="36">
        <f t="shared" si="22"/>
        <v>257190.58</v>
      </c>
      <c r="E60" s="36">
        <f t="shared" si="22"/>
        <v>55005.64</v>
      </c>
      <c r="F60" s="36">
        <f t="shared" si="22"/>
        <v>244037.9</v>
      </c>
      <c r="G60" s="36">
        <f t="shared" si="22"/>
        <v>261876.98</v>
      </c>
      <c r="H60" s="36">
        <f t="shared" si="22"/>
        <v>258343.4</v>
      </c>
      <c r="I60" s="36">
        <f t="shared" si="22"/>
        <v>299682.74</v>
      </c>
      <c r="J60" s="36">
        <f t="shared" si="22"/>
        <v>226276.28</v>
      </c>
      <c r="K60" s="36">
        <f t="shared" si="22"/>
        <v>302341.68</v>
      </c>
      <c r="L60" s="36">
        <f t="shared" si="22"/>
        <v>105304.35</v>
      </c>
      <c r="M60" s="36">
        <f t="shared" si="22"/>
        <v>56704.87</v>
      </c>
      <c r="N60" s="29">
        <f>SUM(N61:N74)</f>
        <v>2616448.8300000005</v>
      </c>
    </row>
    <row r="61" spans="1:15" ht="18.75" customHeight="1">
      <c r="A61" s="17" t="s">
        <v>75</v>
      </c>
      <c r="B61" s="36">
        <v>65576.88</v>
      </c>
      <c r="C61" s="36">
        <v>59391.99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124968.87</v>
      </c>
      <c r="O61"/>
    </row>
    <row r="62" spans="1:15" ht="18.75" customHeight="1">
      <c r="A62" s="17" t="s">
        <v>76</v>
      </c>
      <c r="B62" s="36">
        <v>277242.71</v>
      </c>
      <c r="C62" s="36">
        <v>147472.83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424715.54000000004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257190.58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257190.58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55005.64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55005.64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244037.9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244037.9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261876.98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261876.98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206833.13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206833.13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51510.27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51510.27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299682.74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299682.74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226276.28</v>
      </c>
      <c r="K70" s="35">
        <v>0</v>
      </c>
      <c r="L70" s="35">
        <v>0</v>
      </c>
      <c r="M70" s="35">
        <v>0</v>
      </c>
      <c r="N70" s="29">
        <f t="shared" si="23"/>
        <v>226276.28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302341.68</v>
      </c>
      <c r="L71" s="35">
        <v>0</v>
      </c>
      <c r="M71" s="62"/>
      <c r="N71" s="26">
        <f t="shared" si="23"/>
        <v>302341.68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105304.35</v>
      </c>
      <c r="M72" s="35">
        <v>0</v>
      </c>
      <c r="N72" s="29">
        <f t="shared" si="23"/>
        <v>105304.35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56704.87</v>
      </c>
      <c r="N73" s="26">
        <f t="shared" si="23"/>
        <v>56704.87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2.2910902657932857</v>
      </c>
      <c r="C78" s="45">
        <v>2.261356963653908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1.989629020048645</v>
      </c>
      <c r="C79" s="45">
        <v>1.878667055888753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1.823143742106938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2.5422901388431205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2.1295550747662277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1.6899180483069656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1.987715876247184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1.9474467550938377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1.9287051428214588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2.1730571485174313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2.0767941903129943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2.4729962867621587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2.4240081066506276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2016-11-24T18:36:13Z</dcterms:modified>
  <cp:category/>
  <cp:version/>
  <cp:contentType/>
  <cp:contentStatus/>
</cp:coreProperties>
</file>