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<sst xmlns="http://schemas.openxmlformats.org/spreadsheetml/2006/main" count="105" uniqueCount="103">
  <si>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</si>
  <si>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</si>
  <si>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</si>
  <si>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</si>
  <si>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</si>
  <si>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</si>
  <si>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</si>
  <si>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</si>
  <si>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</si>
  <si>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</si>
  <si>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</si>
  <si>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</si>
  <si>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</si>
  <si>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</si>
  <si>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</si>
  <si>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</si>
  <si>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</si>
  <si>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</si>
  <si>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</si>
  <si>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</si>
  <si>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</si>
  <si>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</si>
  <si>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</si>
  <si>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</si>
  <si>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</si>
  <si>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</si>
  <si>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</si>
  <si>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</si>
  <si>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</si>
  <si>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</si>
  <si>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</si>
  <si>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</si>
  <si>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</si>
  <si>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</si>
  <si>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</si>
  <si>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</si>
  <si>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</si>
  <si>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</si>
  <si>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</si>
  <si>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</si>
  <si>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</si>
  <si>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</si>
  <si>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</si>
  <si>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</si>
  <si>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</si>
  <si>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</si>
  <si>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</si>
  <si>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</si>
  <si>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</si>
  <si>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</si>
  <si>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</si>
  <si>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</si>
  <si>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</si>
  <si>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</si>
  <si>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</si>
  <si>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</si>
  <si>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</si>
  <si>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</si>
  <si>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</si>
  <si>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</si>
  <si>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</si>
  <si>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</si>
  <si>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</si>
  <si>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</si>
  <si>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</si>
  <si>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</si>
  <si>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</si>
  <si>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</si>
  <si>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</si>
  <si>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</si>
  <si>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</si>
  <si>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</si>
  <si>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</si>
  <si>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</si>
  <si>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</si>
  <si>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</si>
  <si>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</si>
  <si>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</si>
  <si>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</si>
  <si>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</si>
  <si>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</si>
  <si>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</si>
  <si>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</si>
  <si>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</si>
  <si>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</si>
  <si>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</si>
  <si>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</si>
  <si>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</si>
  <si>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</si>
  <si>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</si>
  <si>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</si>
  <si>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</si>
  <si>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</si>
  <si>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</si>
  <si>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</si>
  <si>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</si>
  <si>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</si>
  <si>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</si>
  <si>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</si>
  <si>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</si>
  <si>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</si>
  <si>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</si>
  <si>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12/11/16 - VENCIMENTO 25/11/16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</si>
</sst>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373361</v>
      </c>
      <c r="C7" s="10">
        <f>C8+C20+C24</f>
        <v>252988</v>
      </c>
      <c r="D7" s="10">
        <f>D8+D20+D24</f>
        <v>310342</v>
      </c>
      <c r="E7" s="10">
        <f>E8+E20+E24</f>
        <v>47668</v>
      </c>
      <c r="F7" s="10">
        <f aca="true" t="shared" si="0" ref="F7:M7">F8+F20+F24</f>
        <v>236733</v>
      </c>
      <c r="G7" s="10">
        <f t="shared" si="0"/>
        <v>371003</v>
      </c>
      <c r="H7" s="10">
        <f t="shared" si="0"/>
        <v>340538</v>
      </c>
      <c r="I7" s="10">
        <f t="shared" si="0"/>
        <v>315060</v>
      </c>
      <c r="J7" s="10">
        <f t="shared" si="0"/>
        <v>228057</v>
      </c>
      <c r="K7" s="10">
        <f t="shared" si="0"/>
        <v>297803</v>
      </c>
      <c r="L7" s="10">
        <f t="shared" si="0"/>
        <v>97769</v>
      </c>
      <c r="M7" s="10">
        <f t="shared" si="0"/>
        <v>57147</v>
      </c>
      <c r="N7" s="10">
        <f>+N8+N20+N24</f>
        <v>2928469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167093</v>
      </c>
      <c r="C8" s="12">
        <f>+C9+C12+C16</f>
        <v>121300</v>
      </c>
      <c r="D8" s="12">
        <f>+D9+D12+D16</f>
        <v>157962</v>
      </c>
      <c r="E8" s="12">
        <f>+E9+E12+E16</f>
        <v>22091</v>
      </c>
      <c r="F8" s="12">
        <f aca="true" t="shared" si="1" ref="F8:M8">+F9+F12+F16</f>
        <v>110704</v>
      </c>
      <c r="G8" s="12">
        <f t="shared" si="1"/>
        <v>178643</v>
      </c>
      <c r="H8" s="12">
        <f t="shared" si="1"/>
        <v>164954</v>
      </c>
      <c r="I8" s="12">
        <f t="shared" si="1"/>
        <v>154369</v>
      </c>
      <c r="J8" s="12">
        <f t="shared" si="1"/>
        <v>114278</v>
      </c>
      <c r="K8" s="12">
        <f t="shared" si="1"/>
        <v>144679</v>
      </c>
      <c r="L8" s="12">
        <f t="shared" si="1"/>
        <v>52257</v>
      </c>
      <c r="M8" s="12">
        <f t="shared" si="1"/>
        <v>32294</v>
      </c>
      <c r="N8" s="12">
        <f>SUM(B8:M8)</f>
        <v>1420624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18713</v>
      </c>
      <c r="C9" s="14">
        <v>18221</v>
      </c>
      <c r="D9" s="14">
        <v>15524</v>
      </c>
      <c r="E9" s="14">
        <v>1440</v>
      </c>
      <c r="F9" s="14">
        <v>11133</v>
      </c>
      <c r="G9" s="14">
        <v>21215</v>
      </c>
      <c r="H9" s="14">
        <v>24705</v>
      </c>
      <c r="I9" s="14">
        <v>12712</v>
      </c>
      <c r="J9" s="14">
        <v>15614</v>
      </c>
      <c r="K9" s="14">
        <v>13767</v>
      </c>
      <c r="L9" s="14">
        <v>6718</v>
      </c>
      <c r="M9" s="14">
        <v>4507</v>
      </c>
      <c r="N9" s="12">
        <f aca="true" t="shared" si="2" ref="N9:N19">SUM(B9:M9)</f>
        <v>164269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18713</v>
      </c>
      <c r="C10" s="14">
        <f>+C9-C11</f>
        <v>18221</v>
      </c>
      <c r="D10" s="14">
        <f>+D9-D11</f>
        <v>15524</v>
      </c>
      <c r="E10" s="14">
        <f>+E9-E11</f>
        <v>1440</v>
      </c>
      <c r="F10" s="14">
        <f aca="true" t="shared" si="3" ref="F10:M10">+F9-F11</f>
        <v>11133</v>
      </c>
      <c r="G10" s="14">
        <f t="shared" si="3"/>
        <v>21215</v>
      </c>
      <c r="H10" s="14">
        <f t="shared" si="3"/>
        <v>24705</v>
      </c>
      <c r="I10" s="14">
        <f t="shared" si="3"/>
        <v>12712</v>
      </c>
      <c r="J10" s="14">
        <f t="shared" si="3"/>
        <v>15614</v>
      </c>
      <c r="K10" s="14">
        <f t="shared" si="3"/>
        <v>13767</v>
      </c>
      <c r="L10" s="14">
        <f t="shared" si="3"/>
        <v>6718</v>
      </c>
      <c r="M10" s="14">
        <f t="shared" si="3"/>
        <v>4507</v>
      </c>
      <c r="N10" s="12">
        <f t="shared" si="2"/>
        <v>164269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121196</v>
      </c>
      <c r="C12" s="14">
        <f>C13+C14+C15</f>
        <v>85510</v>
      </c>
      <c r="D12" s="14">
        <f>D13+D14+D15</f>
        <v>119726</v>
      </c>
      <c r="E12" s="14">
        <f>E13+E14+E15</f>
        <v>17375</v>
      </c>
      <c r="F12" s="14">
        <f aca="true" t="shared" si="4" ref="F12:M12">F13+F14+F15</f>
        <v>82446</v>
      </c>
      <c r="G12" s="14">
        <f t="shared" si="4"/>
        <v>129810</v>
      </c>
      <c r="H12" s="14">
        <f t="shared" si="4"/>
        <v>115632</v>
      </c>
      <c r="I12" s="14">
        <f t="shared" si="4"/>
        <v>115564</v>
      </c>
      <c r="J12" s="14">
        <f t="shared" si="4"/>
        <v>80273</v>
      </c>
      <c r="K12" s="14">
        <f t="shared" si="4"/>
        <v>104036</v>
      </c>
      <c r="L12" s="14">
        <f t="shared" si="4"/>
        <v>38093</v>
      </c>
      <c r="M12" s="14">
        <f t="shared" si="4"/>
        <v>23894</v>
      </c>
      <c r="N12" s="12">
        <f t="shared" si="2"/>
        <v>1033555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59317</v>
      </c>
      <c r="C13" s="14">
        <v>44112</v>
      </c>
      <c r="D13" s="14">
        <v>59115</v>
      </c>
      <c r="E13" s="14">
        <v>8551</v>
      </c>
      <c r="F13" s="14">
        <v>40404</v>
      </c>
      <c r="G13" s="14">
        <v>64936</v>
      </c>
      <c r="H13" s="14">
        <v>59940</v>
      </c>
      <c r="I13" s="14">
        <v>58500</v>
      </c>
      <c r="J13" s="14">
        <v>38630</v>
      </c>
      <c r="K13" s="14">
        <v>49354</v>
      </c>
      <c r="L13" s="14">
        <v>17816</v>
      </c>
      <c r="M13" s="14">
        <v>10955</v>
      </c>
      <c r="N13" s="12">
        <f t="shared" si="2"/>
        <v>511630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59456</v>
      </c>
      <c r="C14" s="14">
        <v>38965</v>
      </c>
      <c r="D14" s="14">
        <v>58695</v>
      </c>
      <c r="E14" s="14">
        <v>8357</v>
      </c>
      <c r="F14" s="14">
        <v>39924</v>
      </c>
      <c r="G14" s="14">
        <v>60654</v>
      </c>
      <c r="H14" s="14">
        <v>52938</v>
      </c>
      <c r="I14" s="14">
        <v>55373</v>
      </c>
      <c r="J14" s="14">
        <v>39832</v>
      </c>
      <c r="K14" s="14">
        <v>52871</v>
      </c>
      <c r="L14" s="14">
        <v>19445</v>
      </c>
      <c r="M14" s="14">
        <v>12511</v>
      </c>
      <c r="N14" s="12">
        <f t="shared" si="2"/>
        <v>499021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2423</v>
      </c>
      <c r="C15" s="14">
        <v>2433</v>
      </c>
      <c r="D15" s="14">
        <v>1916</v>
      </c>
      <c r="E15" s="14">
        <v>467</v>
      </c>
      <c r="F15" s="14">
        <v>2118</v>
      </c>
      <c r="G15" s="14">
        <v>4220</v>
      </c>
      <c r="H15" s="14">
        <v>2754</v>
      </c>
      <c r="I15" s="14">
        <v>1691</v>
      </c>
      <c r="J15" s="14">
        <v>1811</v>
      </c>
      <c r="K15" s="14">
        <v>1811</v>
      </c>
      <c r="L15" s="14">
        <v>832</v>
      </c>
      <c r="M15" s="14">
        <v>428</v>
      </c>
      <c r="N15" s="12">
        <f t="shared" si="2"/>
        <v>22904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27184</v>
      </c>
      <c r="C16" s="14">
        <f>C17+C18+C19</f>
        <v>17569</v>
      </c>
      <c r="D16" s="14">
        <f>D17+D18+D19</f>
        <v>22712</v>
      </c>
      <c r="E16" s="14">
        <f>E17+E18+E19</f>
        <v>3276</v>
      </c>
      <c r="F16" s="14">
        <f aca="true" t="shared" si="5" ref="F16:M16">F17+F18+F19</f>
        <v>17125</v>
      </c>
      <c r="G16" s="14">
        <f t="shared" si="5"/>
        <v>27618</v>
      </c>
      <c r="H16" s="14">
        <f t="shared" si="5"/>
        <v>24617</v>
      </c>
      <c r="I16" s="14">
        <f t="shared" si="5"/>
        <v>26093</v>
      </c>
      <c r="J16" s="14">
        <f t="shared" si="5"/>
        <v>18391</v>
      </c>
      <c r="K16" s="14">
        <f t="shared" si="5"/>
        <v>26876</v>
      </c>
      <c r="L16" s="14">
        <f t="shared" si="5"/>
        <v>7446</v>
      </c>
      <c r="M16" s="14">
        <f t="shared" si="5"/>
        <v>3893</v>
      </c>
      <c r="N16" s="12">
        <f t="shared" si="2"/>
        <v>222800</v>
      </c>
    </row>
    <row r="17" spans="1:25" ht="18.75" customHeight="1">
      <c r="A17" s="15" t="s">
        <v>16</v>
      </c>
      <c r="B17" s="14">
        <v>14258</v>
      </c>
      <c r="C17" s="14">
        <v>9790</v>
      </c>
      <c r="D17" s="14">
        <v>10423</v>
      </c>
      <c r="E17" s="14">
        <v>1609</v>
      </c>
      <c r="F17" s="14">
        <v>8463</v>
      </c>
      <c r="G17" s="14">
        <v>14314</v>
      </c>
      <c r="H17" s="14">
        <v>12852</v>
      </c>
      <c r="I17" s="14">
        <v>13697</v>
      </c>
      <c r="J17" s="14">
        <v>9357</v>
      </c>
      <c r="K17" s="14">
        <v>13980</v>
      </c>
      <c r="L17" s="14">
        <v>3690</v>
      </c>
      <c r="M17" s="14">
        <v>1894</v>
      </c>
      <c r="N17" s="12">
        <f t="shared" si="2"/>
        <v>114327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12229</v>
      </c>
      <c r="C18" s="14">
        <v>7134</v>
      </c>
      <c r="D18" s="14">
        <v>11815</v>
      </c>
      <c r="E18" s="14">
        <v>1568</v>
      </c>
      <c r="F18" s="14">
        <v>8149</v>
      </c>
      <c r="G18" s="14">
        <v>12212</v>
      </c>
      <c r="H18" s="14">
        <v>11048</v>
      </c>
      <c r="I18" s="14">
        <v>12036</v>
      </c>
      <c r="J18" s="14">
        <v>8604</v>
      </c>
      <c r="K18" s="14">
        <v>12480</v>
      </c>
      <c r="L18" s="14">
        <v>3594</v>
      </c>
      <c r="M18" s="14">
        <v>1930</v>
      </c>
      <c r="N18" s="12">
        <f t="shared" si="2"/>
        <v>102799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697</v>
      </c>
      <c r="C19" s="14">
        <v>645</v>
      </c>
      <c r="D19" s="14">
        <v>474</v>
      </c>
      <c r="E19" s="14">
        <v>99</v>
      </c>
      <c r="F19" s="14">
        <v>513</v>
      </c>
      <c r="G19" s="14">
        <v>1092</v>
      </c>
      <c r="H19" s="14">
        <v>717</v>
      </c>
      <c r="I19" s="14">
        <v>360</v>
      </c>
      <c r="J19" s="14">
        <v>430</v>
      </c>
      <c r="K19" s="14">
        <v>416</v>
      </c>
      <c r="L19" s="14">
        <v>162</v>
      </c>
      <c r="M19" s="14">
        <v>69</v>
      </c>
      <c r="N19" s="12">
        <f t="shared" si="2"/>
        <v>5674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85179</v>
      </c>
      <c r="C20" s="18">
        <f>C21+C22+C23</f>
        <v>50096</v>
      </c>
      <c r="D20" s="18">
        <f>D21+D22+D23</f>
        <v>58108</v>
      </c>
      <c r="E20" s="18">
        <f>E21+E22+E23</f>
        <v>9233</v>
      </c>
      <c r="F20" s="18">
        <f aca="true" t="shared" si="6" ref="F20:M20">F21+F22+F23</f>
        <v>44913</v>
      </c>
      <c r="G20" s="18">
        <f t="shared" si="6"/>
        <v>69853</v>
      </c>
      <c r="H20" s="18">
        <f t="shared" si="6"/>
        <v>72201</v>
      </c>
      <c r="I20" s="18">
        <f t="shared" si="6"/>
        <v>72476</v>
      </c>
      <c r="J20" s="18">
        <f t="shared" si="6"/>
        <v>45953</v>
      </c>
      <c r="K20" s="18">
        <f t="shared" si="6"/>
        <v>74662</v>
      </c>
      <c r="L20" s="18">
        <f t="shared" si="6"/>
        <v>23456</v>
      </c>
      <c r="M20" s="18">
        <f t="shared" si="6"/>
        <v>13231</v>
      </c>
      <c r="N20" s="12">
        <f aca="true" t="shared" si="7" ref="N20:N26">SUM(B20:M20)</f>
        <v>619361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44447</v>
      </c>
      <c r="C21" s="14">
        <v>29089</v>
      </c>
      <c r="D21" s="14">
        <v>30701</v>
      </c>
      <c r="E21" s="14">
        <v>5023</v>
      </c>
      <c r="F21" s="14">
        <v>24032</v>
      </c>
      <c r="G21" s="14">
        <v>37715</v>
      </c>
      <c r="H21" s="14">
        <v>41093</v>
      </c>
      <c r="I21" s="14">
        <v>39441</v>
      </c>
      <c r="J21" s="14">
        <v>24067</v>
      </c>
      <c r="K21" s="14">
        <v>37868</v>
      </c>
      <c r="L21" s="14">
        <v>11800</v>
      </c>
      <c r="M21" s="14">
        <v>6621</v>
      </c>
      <c r="N21" s="12">
        <f t="shared" si="7"/>
        <v>331897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39441</v>
      </c>
      <c r="C22" s="14">
        <v>19982</v>
      </c>
      <c r="D22" s="14">
        <v>26611</v>
      </c>
      <c r="E22" s="14">
        <v>4046</v>
      </c>
      <c r="F22" s="14">
        <v>20014</v>
      </c>
      <c r="G22" s="14">
        <v>30582</v>
      </c>
      <c r="H22" s="14">
        <v>29903</v>
      </c>
      <c r="I22" s="14">
        <v>32166</v>
      </c>
      <c r="J22" s="14">
        <v>21106</v>
      </c>
      <c r="K22" s="14">
        <v>35830</v>
      </c>
      <c r="L22" s="14">
        <v>11284</v>
      </c>
      <c r="M22" s="14">
        <v>6409</v>
      </c>
      <c r="N22" s="12">
        <f t="shared" si="7"/>
        <v>277374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1291</v>
      </c>
      <c r="C23" s="14">
        <v>1025</v>
      </c>
      <c r="D23" s="14">
        <v>796</v>
      </c>
      <c r="E23" s="14">
        <v>164</v>
      </c>
      <c r="F23" s="14">
        <v>867</v>
      </c>
      <c r="G23" s="14">
        <v>1556</v>
      </c>
      <c r="H23" s="14">
        <v>1205</v>
      </c>
      <c r="I23" s="14">
        <v>869</v>
      </c>
      <c r="J23" s="14">
        <v>780</v>
      </c>
      <c r="K23" s="14">
        <v>964</v>
      </c>
      <c r="L23" s="14">
        <v>372</v>
      </c>
      <c r="M23" s="14">
        <v>201</v>
      </c>
      <c r="N23" s="12">
        <f t="shared" si="7"/>
        <v>10090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121089</v>
      </c>
      <c r="C24" s="14">
        <f>C25+C26</f>
        <v>81592</v>
      </c>
      <c r="D24" s="14">
        <f>D25+D26</f>
        <v>94272</v>
      </c>
      <c r="E24" s="14">
        <f>E25+E26</f>
        <v>16344</v>
      </c>
      <c r="F24" s="14">
        <f aca="true" t="shared" si="8" ref="F24:M24">F25+F26</f>
        <v>81116</v>
      </c>
      <c r="G24" s="14">
        <f t="shared" si="8"/>
        <v>122507</v>
      </c>
      <c r="H24" s="14">
        <f t="shared" si="8"/>
        <v>103383</v>
      </c>
      <c r="I24" s="14">
        <f t="shared" si="8"/>
        <v>88215</v>
      </c>
      <c r="J24" s="14">
        <f t="shared" si="8"/>
        <v>67826</v>
      </c>
      <c r="K24" s="14">
        <f t="shared" si="8"/>
        <v>78462</v>
      </c>
      <c r="L24" s="14">
        <f t="shared" si="8"/>
        <v>22056</v>
      </c>
      <c r="M24" s="14">
        <f t="shared" si="8"/>
        <v>11622</v>
      </c>
      <c r="N24" s="12">
        <f t="shared" si="7"/>
        <v>888484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54109</v>
      </c>
      <c r="C25" s="14">
        <v>41013</v>
      </c>
      <c r="D25" s="14">
        <v>47063</v>
      </c>
      <c r="E25" s="14">
        <v>8668</v>
      </c>
      <c r="F25" s="14">
        <v>40498</v>
      </c>
      <c r="G25" s="14">
        <v>63164</v>
      </c>
      <c r="H25" s="14">
        <v>55169</v>
      </c>
      <c r="I25" s="14">
        <v>39291</v>
      </c>
      <c r="J25" s="14">
        <v>33809</v>
      </c>
      <c r="K25" s="14">
        <v>35531</v>
      </c>
      <c r="L25" s="14">
        <v>10406</v>
      </c>
      <c r="M25" s="14">
        <v>4942</v>
      </c>
      <c r="N25" s="12">
        <f t="shared" si="7"/>
        <v>433663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66980</v>
      </c>
      <c r="C26" s="14">
        <v>40579</v>
      </c>
      <c r="D26" s="14">
        <v>47209</v>
      </c>
      <c r="E26" s="14">
        <v>7676</v>
      </c>
      <c r="F26" s="14">
        <v>40618</v>
      </c>
      <c r="G26" s="14">
        <v>59343</v>
      </c>
      <c r="H26" s="14">
        <v>48214</v>
      </c>
      <c r="I26" s="14">
        <v>48924</v>
      </c>
      <c r="J26" s="14">
        <v>34017</v>
      </c>
      <c r="K26" s="14">
        <v>42931</v>
      </c>
      <c r="L26" s="14">
        <v>11650</v>
      </c>
      <c r="M26" s="14">
        <v>6680</v>
      </c>
      <c r="N26" s="12">
        <f t="shared" si="7"/>
        <v>454821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758568.4215510599</v>
      </c>
      <c r="C36" s="61">
        <f aca="true" t="shared" si="11" ref="C36:M36">C37+C38+C39+C40</f>
        <v>496865.28213400004</v>
      </c>
      <c r="D36" s="61">
        <f t="shared" si="11"/>
        <v>573773.2590171</v>
      </c>
      <c r="E36" s="61">
        <f t="shared" si="11"/>
        <v>120474.97549119998</v>
      </c>
      <c r="F36" s="61">
        <f t="shared" si="11"/>
        <v>502293.4904226501</v>
      </c>
      <c r="G36" s="61">
        <f t="shared" si="11"/>
        <v>624240.5862000001</v>
      </c>
      <c r="H36" s="61">
        <f t="shared" si="11"/>
        <v>670658.5242</v>
      </c>
      <c r="I36" s="61">
        <f t="shared" si="11"/>
        <v>605543.651708</v>
      </c>
      <c r="J36" s="61">
        <f t="shared" si="11"/>
        <v>493703.2858551</v>
      </c>
      <c r="K36" s="61">
        <f t="shared" si="11"/>
        <v>616269.9204772799</v>
      </c>
      <c r="L36" s="61">
        <f t="shared" si="11"/>
        <v>240466.09137967</v>
      </c>
      <c r="M36" s="61">
        <f t="shared" si="11"/>
        <v>137699.17376832003</v>
      </c>
      <c r="N36" s="61">
        <f>N37+N38+N39+N40</f>
        <v>5840556.662204381</v>
      </c>
    </row>
    <row r="37" spans="1:14" ht="18.75" customHeight="1">
      <c r="A37" s="58" t="s">
        <v>55</v>
      </c>
      <c r="B37" s="55">
        <f aca="true" t="shared" si="12" ref="B37:M37">B29*B7</f>
        <v>757624.1412</v>
      </c>
      <c r="C37" s="55">
        <f t="shared" si="12"/>
        <v>495957.6752</v>
      </c>
      <c r="D37" s="55">
        <f t="shared" si="12"/>
        <v>563208.6616</v>
      </c>
      <c r="E37" s="55">
        <f t="shared" si="12"/>
        <v>120128.12679999998</v>
      </c>
      <c r="F37" s="55">
        <f t="shared" si="12"/>
        <v>501637.2270000001</v>
      </c>
      <c r="G37" s="55">
        <f t="shared" si="12"/>
        <v>623470.5415</v>
      </c>
      <c r="H37" s="55">
        <f t="shared" si="12"/>
        <v>669667.977</v>
      </c>
      <c r="I37" s="55">
        <f t="shared" si="12"/>
        <v>604789.176</v>
      </c>
      <c r="J37" s="55">
        <f t="shared" si="12"/>
        <v>493036.4283</v>
      </c>
      <c r="K37" s="55">
        <f t="shared" si="12"/>
        <v>615529.0207</v>
      </c>
      <c r="L37" s="55">
        <f t="shared" si="12"/>
        <v>239915.3491</v>
      </c>
      <c r="M37" s="55">
        <f t="shared" si="12"/>
        <v>137398.5321</v>
      </c>
      <c r="N37" s="57">
        <f>SUM(B37:M37)</f>
        <v>5822362.856500001</v>
      </c>
    </row>
    <row r="38" spans="1:14" ht="18.75" customHeight="1">
      <c r="A38" s="58" t="s">
        <v>56</v>
      </c>
      <c r="B38" s="55">
        <f aca="true" t="shared" si="13" ref="B38:M38">B30*B7</f>
        <v>-2312.79964894</v>
      </c>
      <c r="C38" s="55">
        <f t="shared" si="13"/>
        <v>-1484.9130659999998</v>
      </c>
      <c r="D38" s="55">
        <f t="shared" si="13"/>
        <v>-1722.3825829</v>
      </c>
      <c r="E38" s="55">
        <f t="shared" si="13"/>
        <v>-299.4313088</v>
      </c>
      <c r="F38" s="55">
        <f t="shared" si="13"/>
        <v>-1505.1365773500002</v>
      </c>
      <c r="G38" s="55">
        <f t="shared" si="13"/>
        <v>-1892.1153000000002</v>
      </c>
      <c r="H38" s="55">
        <f t="shared" si="13"/>
        <v>-1907.0128</v>
      </c>
      <c r="I38" s="55">
        <f t="shared" si="13"/>
        <v>-1792.124292</v>
      </c>
      <c r="J38" s="55">
        <f t="shared" si="13"/>
        <v>-1451.7424449</v>
      </c>
      <c r="K38" s="55">
        <f t="shared" si="13"/>
        <v>-1861.34022272</v>
      </c>
      <c r="L38" s="55">
        <f t="shared" si="13"/>
        <v>-720.41772033</v>
      </c>
      <c r="M38" s="55">
        <f t="shared" si="13"/>
        <v>-418.39833168</v>
      </c>
      <c r="N38" s="25">
        <f>SUM(B38:M38)</f>
        <v>-17367.814295620003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10125.58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10125.58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-71109.4</v>
      </c>
      <c r="C42" s="25">
        <f aca="true" t="shared" si="15" ref="C42:M42">+C43+C46+C54+C55</f>
        <v>-69239.8</v>
      </c>
      <c r="D42" s="25">
        <f t="shared" si="15"/>
        <v>-58991.2</v>
      </c>
      <c r="E42" s="25">
        <f t="shared" si="15"/>
        <v>-5472</v>
      </c>
      <c r="F42" s="25">
        <f t="shared" si="15"/>
        <v>-42305.4</v>
      </c>
      <c r="G42" s="25">
        <f t="shared" si="15"/>
        <v>-80617</v>
      </c>
      <c r="H42" s="25">
        <f t="shared" si="15"/>
        <v>-93879</v>
      </c>
      <c r="I42" s="25">
        <f t="shared" si="15"/>
        <v>-48305.6</v>
      </c>
      <c r="J42" s="25">
        <f t="shared" si="15"/>
        <v>-59333.2</v>
      </c>
      <c r="K42" s="25">
        <f t="shared" si="15"/>
        <v>-52314.6</v>
      </c>
      <c r="L42" s="25">
        <f t="shared" si="15"/>
        <v>-25528.4</v>
      </c>
      <c r="M42" s="25">
        <f t="shared" si="15"/>
        <v>-17126.6</v>
      </c>
      <c r="N42" s="25">
        <f>+N43+N46+N54+N55</f>
        <v>-624222.2</v>
      </c>
    </row>
    <row r="43" spans="1:14" ht="18.75" customHeight="1">
      <c r="A43" s="17" t="s">
        <v>60</v>
      </c>
      <c r="B43" s="26">
        <f>B44+B45</f>
        <v>-71109.4</v>
      </c>
      <c r="C43" s="26">
        <f>C44+C45</f>
        <v>-69239.8</v>
      </c>
      <c r="D43" s="26">
        <f>D44+D45</f>
        <v>-58991.2</v>
      </c>
      <c r="E43" s="26">
        <f>E44+E45</f>
        <v>-5472</v>
      </c>
      <c r="F43" s="26">
        <f aca="true" t="shared" si="16" ref="F43:M43">F44+F45</f>
        <v>-42305.4</v>
      </c>
      <c r="G43" s="26">
        <f t="shared" si="16"/>
        <v>-80617</v>
      </c>
      <c r="H43" s="26">
        <f t="shared" si="16"/>
        <v>-93879</v>
      </c>
      <c r="I43" s="26">
        <f t="shared" si="16"/>
        <v>-48305.6</v>
      </c>
      <c r="J43" s="26">
        <f t="shared" si="16"/>
        <v>-59333.2</v>
      </c>
      <c r="K43" s="26">
        <f t="shared" si="16"/>
        <v>-52314.6</v>
      </c>
      <c r="L43" s="26">
        <f t="shared" si="16"/>
        <v>-25528.4</v>
      </c>
      <c r="M43" s="26">
        <f t="shared" si="16"/>
        <v>-17126.6</v>
      </c>
      <c r="N43" s="25">
        <f aca="true" t="shared" si="17" ref="N43:N55">SUM(B43:M43)</f>
        <v>-624222.2</v>
      </c>
    </row>
    <row r="44" spans="1:25" ht="18.75" customHeight="1">
      <c r="A44" s="13" t="s">
        <v>61</v>
      </c>
      <c r="B44" s="20">
        <f>ROUND(-B9*$D$3,2)</f>
        <v>-71109.4</v>
      </c>
      <c r="C44" s="20">
        <f>ROUND(-C9*$D$3,2)</f>
        <v>-69239.8</v>
      </c>
      <c r="D44" s="20">
        <f>ROUND(-D9*$D$3,2)</f>
        <v>-58991.2</v>
      </c>
      <c r="E44" s="20">
        <f>ROUND(-E9*$D$3,2)</f>
        <v>-5472</v>
      </c>
      <c r="F44" s="20">
        <f aca="true" t="shared" si="18" ref="F44:M44">ROUND(-F9*$D$3,2)</f>
        <v>-42305.4</v>
      </c>
      <c r="G44" s="20">
        <f t="shared" si="18"/>
        <v>-80617</v>
      </c>
      <c r="H44" s="20">
        <f t="shared" si="18"/>
        <v>-93879</v>
      </c>
      <c r="I44" s="20">
        <f t="shared" si="18"/>
        <v>-48305.6</v>
      </c>
      <c r="J44" s="20">
        <f t="shared" si="18"/>
        <v>-59333.2</v>
      </c>
      <c r="K44" s="20">
        <f t="shared" si="18"/>
        <v>-52314.6</v>
      </c>
      <c r="L44" s="20">
        <f t="shared" si="18"/>
        <v>-25528.4</v>
      </c>
      <c r="M44" s="20">
        <f t="shared" si="18"/>
        <v>-17126.6</v>
      </c>
      <c r="N44" s="47">
        <f t="shared" si="17"/>
        <v>-624222.2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687459.0215510599</v>
      </c>
      <c r="C57" s="29">
        <f t="shared" si="21"/>
        <v>427625.48213400005</v>
      </c>
      <c r="D57" s="29">
        <f t="shared" si="21"/>
        <v>514782.05901709996</v>
      </c>
      <c r="E57" s="29">
        <f t="shared" si="21"/>
        <v>115002.97549119998</v>
      </c>
      <c r="F57" s="29">
        <f t="shared" si="21"/>
        <v>459988.0904226501</v>
      </c>
      <c r="G57" s="29">
        <f t="shared" si="21"/>
        <v>543623.5862000001</v>
      </c>
      <c r="H57" s="29">
        <f t="shared" si="21"/>
        <v>576779.5242</v>
      </c>
      <c r="I57" s="29">
        <f t="shared" si="21"/>
        <v>557238.051708</v>
      </c>
      <c r="J57" s="29">
        <f t="shared" si="21"/>
        <v>434370.0858551</v>
      </c>
      <c r="K57" s="29">
        <f t="shared" si="21"/>
        <v>563955.32047728</v>
      </c>
      <c r="L57" s="29">
        <f t="shared" si="21"/>
        <v>214937.69137967</v>
      </c>
      <c r="M57" s="29">
        <f t="shared" si="21"/>
        <v>120572.57376832003</v>
      </c>
      <c r="N57" s="29">
        <f>SUM(B57:M57)</f>
        <v>5216334.46220438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687459.02</v>
      </c>
      <c r="C60" s="36">
        <f aca="true" t="shared" si="22" ref="C60:M60">SUM(C61:C74)</f>
        <v>427625.49</v>
      </c>
      <c r="D60" s="36">
        <f t="shared" si="22"/>
        <v>514782.06</v>
      </c>
      <c r="E60" s="36">
        <f t="shared" si="22"/>
        <v>115002.98</v>
      </c>
      <c r="F60" s="36">
        <f t="shared" si="22"/>
        <v>459988.09</v>
      </c>
      <c r="G60" s="36">
        <f t="shared" si="22"/>
        <v>543623.58</v>
      </c>
      <c r="H60" s="36">
        <f t="shared" si="22"/>
        <v>576779.52</v>
      </c>
      <c r="I60" s="36">
        <f t="shared" si="22"/>
        <v>557238.05</v>
      </c>
      <c r="J60" s="36">
        <f t="shared" si="22"/>
        <v>434370.09</v>
      </c>
      <c r="K60" s="36">
        <f t="shared" si="22"/>
        <v>563955.32</v>
      </c>
      <c r="L60" s="36">
        <f t="shared" si="22"/>
        <v>214937.69</v>
      </c>
      <c r="M60" s="36">
        <f t="shared" si="22"/>
        <v>120572.57</v>
      </c>
      <c r="N60" s="29">
        <f>SUM(N61:N74)</f>
        <v>5216334.460000001</v>
      </c>
    </row>
    <row r="61" spans="1:15" ht="18.75" customHeight="1">
      <c r="A61" s="17" t="s">
        <v>75</v>
      </c>
      <c r="B61" s="36">
        <v>124086.48</v>
      </c>
      <c r="C61" s="36">
        <v>122185.87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246272.34999999998</v>
      </c>
      <c r="O61"/>
    </row>
    <row r="62" spans="1:15" ht="18.75" customHeight="1">
      <c r="A62" s="17" t="s">
        <v>76</v>
      </c>
      <c r="B62" s="36">
        <v>563372.54</v>
      </c>
      <c r="C62" s="36">
        <v>305439.62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868812.16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514782.06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514782.06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115002.98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115002.98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459988.09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459988.09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543623.58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543623.58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443740.47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443740.47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133039.05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133039.05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557238.05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557238.05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434370.09</v>
      </c>
      <c r="K70" s="35">
        <v>0</v>
      </c>
      <c r="L70" s="35">
        <v>0</v>
      </c>
      <c r="M70" s="35">
        <v>0</v>
      </c>
      <c r="N70" s="29">
        <f t="shared" si="23"/>
        <v>434370.09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563955.32</v>
      </c>
      <c r="L71" s="35">
        <v>0</v>
      </c>
      <c r="M71" s="62"/>
      <c r="N71" s="26">
        <f t="shared" si="23"/>
        <v>563955.32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214937.69</v>
      </c>
      <c r="M72" s="35">
        <v>0</v>
      </c>
      <c r="N72" s="29">
        <f t="shared" si="23"/>
        <v>214937.69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120572.57</v>
      </c>
      <c r="N73" s="26">
        <f t="shared" si="23"/>
        <v>120572.57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2.302525542656083</v>
      </c>
      <c r="C78" s="45">
        <v>2.2458752449400032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1.9810782469080854</v>
      </c>
      <c r="C79" s="45">
        <v>1.8693502991008495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1.816214624566124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2.527376342435176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2.1217721670517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1.6825755753996603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1.9802203395594924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1.935206254966928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1.9219947048435218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2.1648240828174536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2.0693878855393666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2.459533097195123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2.409560847784136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2016-11-24T18:32:49Z</dcterms:modified>
  <cp:category/>
  <cp:version/>
  <cp:contentType/>
  <cp:contentStatus/>
</cp:coreProperties>
</file>