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<sst xmlns="http://schemas.openxmlformats.org/spreadsheetml/2006/main" count="105" uniqueCount="103">
  <si>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</si>
  <si>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</si>
  <si>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</si>
  <si>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</si>
  <si>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</si>
  <si>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</si>
  <si>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</si>
  <si>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</si>
  <si>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</si>
  <si>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</si>
  <si>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</si>
  <si>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</si>
  <si>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</si>
  <si>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</si>
  <si>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</si>
  <si>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</si>
  <si>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</si>
  <si>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</si>
  <si>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</si>
  <si>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</si>
  <si>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</si>
  <si>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</si>
  <si>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</si>
  <si>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</si>
  <si>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</si>
  <si>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</si>
  <si>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</si>
  <si>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</si>
  <si>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</si>
  <si>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</si>
  <si>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</si>
  <si>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</si>
  <si>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</si>
  <si>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</si>
  <si>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</si>
  <si>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</si>
  <si>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</si>
  <si>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</si>
  <si>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</si>
  <si>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</si>
  <si>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</si>
  <si>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</si>
  <si>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</si>
  <si>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</si>
  <si>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</si>
  <si>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</si>
  <si>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</si>
  <si>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</si>
  <si>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</si>
  <si>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</si>
  <si>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</si>
  <si>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</si>
  <si>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</si>
  <si>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</si>
  <si>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</si>
  <si>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</si>
  <si>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</si>
  <si>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</si>
  <si>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</si>
  <si>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</si>
  <si>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</si>
  <si>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</si>
  <si>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</si>
  <si>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</si>
  <si>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</si>
  <si>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</si>
  <si>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</si>
  <si>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</si>
  <si>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</si>
  <si>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</si>
  <si>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</si>
  <si>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</si>
  <si>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</si>
  <si>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</si>
  <si>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</si>
  <si>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</si>
  <si>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</si>
  <si>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</si>
  <si>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</si>
  <si>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</si>
  <si>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</si>
  <si>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</si>
  <si>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</si>
  <si>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</si>
  <si>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</si>
  <si>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</si>
  <si>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</si>
  <si>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</si>
  <si>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</si>
  <si>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</si>
  <si>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</si>
  <si>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</si>
  <si>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</si>
  <si>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</si>
  <si>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</si>
  <si>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</si>
  <si>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</si>
  <si>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</si>
  <si>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</si>
  <si>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</si>
  <si>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</si>
  <si>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</si>
  <si>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08/11/16 - VENCIMENTO 22/11/16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</si>
</sst>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561377</v>
      </c>
      <c r="C7" s="10">
        <f>C8+C20+C24</f>
        <v>410957</v>
      </c>
      <c r="D7" s="10">
        <f>D8+D20+D24</f>
        <v>419635</v>
      </c>
      <c r="E7" s="10">
        <f>E8+E20+E24</f>
        <v>67985</v>
      </c>
      <c r="F7" s="10">
        <f aca="true" t="shared" si="0" ref="F7:M7">F8+F20+F24</f>
        <v>355195</v>
      </c>
      <c r="G7" s="10">
        <f t="shared" si="0"/>
        <v>564409</v>
      </c>
      <c r="H7" s="10">
        <f t="shared" si="0"/>
        <v>512805</v>
      </c>
      <c r="I7" s="10">
        <f t="shared" si="0"/>
        <v>443712</v>
      </c>
      <c r="J7" s="10">
        <f t="shared" si="0"/>
        <v>330036</v>
      </c>
      <c r="K7" s="10">
        <f t="shared" si="0"/>
        <v>403754</v>
      </c>
      <c r="L7" s="10">
        <f t="shared" si="0"/>
        <v>165426</v>
      </c>
      <c r="M7" s="10">
        <f t="shared" si="0"/>
        <v>95262</v>
      </c>
      <c r="N7" s="10">
        <f>+N8+N20+N24</f>
        <v>4330553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237283</v>
      </c>
      <c r="C8" s="12">
        <f>+C9+C12+C16</f>
        <v>185755</v>
      </c>
      <c r="D8" s="12">
        <f>+D9+D12+D16</f>
        <v>205814</v>
      </c>
      <c r="E8" s="12">
        <f>+E9+E12+E16</f>
        <v>30064</v>
      </c>
      <c r="F8" s="12">
        <f aca="true" t="shared" si="1" ref="F8:M8">+F9+F12+F16</f>
        <v>157953</v>
      </c>
      <c r="G8" s="12">
        <f t="shared" si="1"/>
        <v>261601</v>
      </c>
      <c r="H8" s="12">
        <f t="shared" si="1"/>
        <v>234013</v>
      </c>
      <c r="I8" s="12">
        <f t="shared" si="1"/>
        <v>209663</v>
      </c>
      <c r="J8" s="12">
        <f t="shared" si="1"/>
        <v>155402</v>
      </c>
      <c r="K8" s="12">
        <f t="shared" si="1"/>
        <v>180693</v>
      </c>
      <c r="L8" s="12">
        <f t="shared" si="1"/>
        <v>84163</v>
      </c>
      <c r="M8" s="12">
        <f t="shared" si="1"/>
        <v>50316</v>
      </c>
      <c r="N8" s="12">
        <f>SUM(B8:M8)</f>
        <v>1992720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21619</v>
      </c>
      <c r="C9" s="14">
        <v>21461</v>
      </c>
      <c r="D9" s="14">
        <v>15838</v>
      </c>
      <c r="E9" s="14">
        <v>1885</v>
      </c>
      <c r="F9" s="14">
        <v>12602</v>
      </c>
      <c r="G9" s="14">
        <v>23424</v>
      </c>
      <c r="H9" s="14">
        <v>28313</v>
      </c>
      <c r="I9" s="14">
        <v>13190</v>
      </c>
      <c r="J9" s="14">
        <v>17718</v>
      </c>
      <c r="K9" s="14">
        <v>14584</v>
      </c>
      <c r="L9" s="14">
        <v>9744</v>
      </c>
      <c r="M9" s="14">
        <v>6026</v>
      </c>
      <c r="N9" s="12">
        <f aca="true" t="shared" si="2" ref="N9:N19">SUM(B9:M9)</f>
        <v>186404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21619</v>
      </c>
      <c r="C10" s="14">
        <f>+C9-C11</f>
        <v>21461</v>
      </c>
      <c r="D10" s="14">
        <f>+D9-D11</f>
        <v>15838</v>
      </c>
      <c r="E10" s="14">
        <f>+E9-E11</f>
        <v>1885</v>
      </c>
      <c r="F10" s="14">
        <f aca="true" t="shared" si="3" ref="F10:M10">+F9-F11</f>
        <v>12602</v>
      </c>
      <c r="G10" s="14">
        <f t="shared" si="3"/>
        <v>23424</v>
      </c>
      <c r="H10" s="14">
        <f t="shared" si="3"/>
        <v>28313</v>
      </c>
      <c r="I10" s="14">
        <f t="shared" si="3"/>
        <v>13190</v>
      </c>
      <c r="J10" s="14">
        <f t="shared" si="3"/>
        <v>17718</v>
      </c>
      <c r="K10" s="14">
        <f t="shared" si="3"/>
        <v>14584</v>
      </c>
      <c r="L10" s="14">
        <f t="shared" si="3"/>
        <v>9744</v>
      </c>
      <c r="M10" s="14">
        <f t="shared" si="3"/>
        <v>6026</v>
      </c>
      <c r="N10" s="12">
        <f t="shared" si="2"/>
        <v>186404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179146</v>
      </c>
      <c r="C12" s="14">
        <f>C13+C14+C15</f>
        <v>138748</v>
      </c>
      <c r="D12" s="14">
        <f>D13+D14+D15</f>
        <v>162182</v>
      </c>
      <c r="E12" s="14">
        <f>E13+E14+E15</f>
        <v>24148</v>
      </c>
      <c r="F12" s="14">
        <f aca="true" t="shared" si="4" ref="F12:M12">F13+F14+F15</f>
        <v>122576</v>
      </c>
      <c r="G12" s="14">
        <f t="shared" si="4"/>
        <v>199863</v>
      </c>
      <c r="H12" s="14">
        <f t="shared" si="4"/>
        <v>172865</v>
      </c>
      <c r="I12" s="14">
        <f t="shared" si="4"/>
        <v>163463</v>
      </c>
      <c r="J12" s="14">
        <f t="shared" si="4"/>
        <v>114614</v>
      </c>
      <c r="K12" s="14">
        <f t="shared" si="4"/>
        <v>134656</v>
      </c>
      <c r="L12" s="14">
        <f t="shared" si="4"/>
        <v>63134</v>
      </c>
      <c r="M12" s="14">
        <f t="shared" si="4"/>
        <v>38296</v>
      </c>
      <c r="N12" s="12">
        <f t="shared" si="2"/>
        <v>1513691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85021</v>
      </c>
      <c r="C13" s="14">
        <v>67205</v>
      </c>
      <c r="D13" s="14">
        <v>76681</v>
      </c>
      <c r="E13" s="14">
        <v>11617</v>
      </c>
      <c r="F13" s="14">
        <v>57660</v>
      </c>
      <c r="G13" s="14">
        <v>95659</v>
      </c>
      <c r="H13" s="14">
        <v>86880</v>
      </c>
      <c r="I13" s="14">
        <v>80477</v>
      </c>
      <c r="J13" s="14">
        <v>53875</v>
      </c>
      <c r="K13" s="14">
        <v>63864</v>
      </c>
      <c r="L13" s="14">
        <v>29589</v>
      </c>
      <c r="M13" s="14">
        <v>17286</v>
      </c>
      <c r="N13" s="12">
        <f t="shared" si="2"/>
        <v>725814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88692</v>
      </c>
      <c r="C14" s="14">
        <v>64938</v>
      </c>
      <c r="D14" s="14">
        <v>81637</v>
      </c>
      <c r="E14" s="14">
        <v>11598</v>
      </c>
      <c r="F14" s="14">
        <v>60241</v>
      </c>
      <c r="G14" s="14">
        <v>94689</v>
      </c>
      <c r="H14" s="14">
        <v>79439</v>
      </c>
      <c r="I14" s="14">
        <v>79817</v>
      </c>
      <c r="J14" s="14">
        <v>56786</v>
      </c>
      <c r="K14" s="14">
        <v>67168</v>
      </c>
      <c r="L14" s="14">
        <v>31186</v>
      </c>
      <c r="M14" s="14">
        <v>20044</v>
      </c>
      <c r="N14" s="12">
        <f t="shared" si="2"/>
        <v>736235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5433</v>
      </c>
      <c r="C15" s="14">
        <v>6605</v>
      </c>
      <c r="D15" s="14">
        <v>3864</v>
      </c>
      <c r="E15" s="14">
        <v>933</v>
      </c>
      <c r="F15" s="14">
        <v>4675</v>
      </c>
      <c r="G15" s="14">
        <v>9515</v>
      </c>
      <c r="H15" s="14">
        <v>6546</v>
      </c>
      <c r="I15" s="14">
        <v>3169</v>
      </c>
      <c r="J15" s="14">
        <v>3953</v>
      </c>
      <c r="K15" s="14">
        <v>3624</v>
      </c>
      <c r="L15" s="14">
        <v>2359</v>
      </c>
      <c r="M15" s="14">
        <v>966</v>
      </c>
      <c r="N15" s="12">
        <f t="shared" si="2"/>
        <v>51642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36518</v>
      </c>
      <c r="C16" s="14">
        <f>C17+C18+C19</f>
        <v>25546</v>
      </c>
      <c r="D16" s="14">
        <f>D17+D18+D19</f>
        <v>27794</v>
      </c>
      <c r="E16" s="14">
        <f>E17+E18+E19</f>
        <v>4031</v>
      </c>
      <c r="F16" s="14">
        <f aca="true" t="shared" si="5" ref="F16:M16">F17+F18+F19</f>
        <v>22775</v>
      </c>
      <c r="G16" s="14">
        <f t="shared" si="5"/>
        <v>38314</v>
      </c>
      <c r="H16" s="14">
        <f t="shared" si="5"/>
        <v>32835</v>
      </c>
      <c r="I16" s="14">
        <f t="shared" si="5"/>
        <v>33010</v>
      </c>
      <c r="J16" s="14">
        <f t="shared" si="5"/>
        <v>23070</v>
      </c>
      <c r="K16" s="14">
        <f t="shared" si="5"/>
        <v>31453</v>
      </c>
      <c r="L16" s="14">
        <f t="shared" si="5"/>
        <v>11285</v>
      </c>
      <c r="M16" s="14">
        <f t="shared" si="5"/>
        <v>5994</v>
      </c>
      <c r="N16" s="12">
        <f t="shared" si="2"/>
        <v>292625</v>
      </c>
    </row>
    <row r="17" spans="1:25" ht="18.75" customHeight="1">
      <c r="A17" s="15" t="s">
        <v>16</v>
      </c>
      <c r="B17" s="14">
        <v>19324</v>
      </c>
      <c r="C17" s="14">
        <v>14075</v>
      </c>
      <c r="D17" s="14">
        <v>12875</v>
      </c>
      <c r="E17" s="14">
        <v>2135</v>
      </c>
      <c r="F17" s="14">
        <v>11737</v>
      </c>
      <c r="G17" s="14">
        <v>20324</v>
      </c>
      <c r="H17" s="14">
        <v>17475</v>
      </c>
      <c r="I17" s="14">
        <v>17847</v>
      </c>
      <c r="J17" s="14">
        <v>12066</v>
      </c>
      <c r="K17" s="14">
        <v>16725</v>
      </c>
      <c r="L17" s="14">
        <v>6240</v>
      </c>
      <c r="M17" s="14">
        <v>3093</v>
      </c>
      <c r="N17" s="12">
        <f t="shared" si="2"/>
        <v>153916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15940</v>
      </c>
      <c r="C18" s="14">
        <v>10035</v>
      </c>
      <c r="D18" s="14">
        <v>14086</v>
      </c>
      <c r="E18" s="14">
        <v>1740</v>
      </c>
      <c r="F18" s="14">
        <v>9918</v>
      </c>
      <c r="G18" s="14">
        <v>15891</v>
      </c>
      <c r="H18" s="14">
        <v>13930</v>
      </c>
      <c r="I18" s="14">
        <v>14483</v>
      </c>
      <c r="J18" s="14">
        <v>10240</v>
      </c>
      <c r="K18" s="14">
        <v>14054</v>
      </c>
      <c r="L18" s="14">
        <v>4702</v>
      </c>
      <c r="M18" s="14">
        <v>2720</v>
      </c>
      <c r="N18" s="12">
        <f t="shared" si="2"/>
        <v>127739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1254</v>
      </c>
      <c r="C19" s="14">
        <v>1436</v>
      </c>
      <c r="D19" s="14">
        <v>833</v>
      </c>
      <c r="E19" s="14">
        <v>156</v>
      </c>
      <c r="F19" s="14">
        <v>1120</v>
      </c>
      <c r="G19" s="14">
        <v>2099</v>
      </c>
      <c r="H19" s="14">
        <v>1430</v>
      </c>
      <c r="I19" s="14">
        <v>680</v>
      </c>
      <c r="J19" s="14">
        <v>764</v>
      </c>
      <c r="K19" s="14">
        <v>674</v>
      </c>
      <c r="L19" s="14">
        <v>343</v>
      </c>
      <c r="M19" s="14">
        <v>181</v>
      </c>
      <c r="N19" s="12">
        <f t="shared" si="2"/>
        <v>10970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132966</v>
      </c>
      <c r="C20" s="18">
        <f>C21+C22+C23</f>
        <v>83387</v>
      </c>
      <c r="D20" s="18">
        <f>D21+D22+D23</f>
        <v>78060</v>
      </c>
      <c r="E20" s="18">
        <f>E21+E22+E23</f>
        <v>12749</v>
      </c>
      <c r="F20" s="18">
        <f aca="true" t="shared" si="6" ref="F20:M20">F21+F22+F23</f>
        <v>65880</v>
      </c>
      <c r="G20" s="18">
        <f t="shared" si="6"/>
        <v>106497</v>
      </c>
      <c r="H20" s="18">
        <f t="shared" si="6"/>
        <v>112930</v>
      </c>
      <c r="I20" s="18">
        <f t="shared" si="6"/>
        <v>100814</v>
      </c>
      <c r="J20" s="18">
        <f t="shared" si="6"/>
        <v>70028</v>
      </c>
      <c r="K20" s="18">
        <f t="shared" si="6"/>
        <v>104930</v>
      </c>
      <c r="L20" s="18">
        <f t="shared" si="6"/>
        <v>41483</v>
      </c>
      <c r="M20" s="18">
        <f t="shared" si="6"/>
        <v>23163</v>
      </c>
      <c r="N20" s="12">
        <f aca="true" t="shared" si="7" ref="N20:N26">SUM(B20:M20)</f>
        <v>932887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68642</v>
      </c>
      <c r="C21" s="14">
        <v>45916</v>
      </c>
      <c r="D21" s="14">
        <v>41516</v>
      </c>
      <c r="E21" s="14">
        <v>6947</v>
      </c>
      <c r="F21" s="14">
        <v>34940</v>
      </c>
      <c r="G21" s="14">
        <v>58215</v>
      </c>
      <c r="H21" s="14">
        <v>63924</v>
      </c>
      <c r="I21" s="14">
        <v>55117</v>
      </c>
      <c r="J21" s="14">
        <v>37102</v>
      </c>
      <c r="K21" s="14">
        <v>54542</v>
      </c>
      <c r="L21" s="14">
        <v>21690</v>
      </c>
      <c r="M21" s="14">
        <v>11763</v>
      </c>
      <c r="N21" s="12">
        <f t="shared" si="7"/>
        <v>500314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61454</v>
      </c>
      <c r="C22" s="14">
        <v>34852</v>
      </c>
      <c r="D22" s="14">
        <v>35022</v>
      </c>
      <c r="E22" s="14">
        <v>5449</v>
      </c>
      <c r="F22" s="14">
        <v>29217</v>
      </c>
      <c r="G22" s="14">
        <v>44945</v>
      </c>
      <c r="H22" s="14">
        <v>46486</v>
      </c>
      <c r="I22" s="14">
        <v>44068</v>
      </c>
      <c r="J22" s="14">
        <v>31368</v>
      </c>
      <c r="K22" s="14">
        <v>48364</v>
      </c>
      <c r="L22" s="14">
        <v>18866</v>
      </c>
      <c r="M22" s="14">
        <v>10984</v>
      </c>
      <c r="N22" s="12">
        <f t="shared" si="7"/>
        <v>411075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2870</v>
      </c>
      <c r="C23" s="14">
        <v>2619</v>
      </c>
      <c r="D23" s="14">
        <v>1522</v>
      </c>
      <c r="E23" s="14">
        <v>353</v>
      </c>
      <c r="F23" s="14">
        <v>1723</v>
      </c>
      <c r="G23" s="14">
        <v>3337</v>
      </c>
      <c r="H23" s="14">
        <v>2520</v>
      </c>
      <c r="I23" s="14">
        <v>1629</v>
      </c>
      <c r="J23" s="14">
        <v>1558</v>
      </c>
      <c r="K23" s="14">
        <v>2024</v>
      </c>
      <c r="L23" s="14">
        <v>927</v>
      </c>
      <c r="M23" s="14">
        <v>416</v>
      </c>
      <c r="N23" s="12">
        <f t="shared" si="7"/>
        <v>21498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191128</v>
      </c>
      <c r="C24" s="14">
        <f>C25+C26</f>
        <v>141815</v>
      </c>
      <c r="D24" s="14">
        <f>D25+D26</f>
        <v>135761</v>
      </c>
      <c r="E24" s="14">
        <f>E25+E26</f>
        <v>25172</v>
      </c>
      <c r="F24" s="14">
        <f aca="true" t="shared" si="8" ref="F24:M24">F25+F26</f>
        <v>131362</v>
      </c>
      <c r="G24" s="14">
        <f t="shared" si="8"/>
        <v>196311</v>
      </c>
      <c r="H24" s="14">
        <f t="shared" si="8"/>
        <v>165862</v>
      </c>
      <c r="I24" s="14">
        <f t="shared" si="8"/>
        <v>133235</v>
      </c>
      <c r="J24" s="14">
        <f t="shared" si="8"/>
        <v>104606</v>
      </c>
      <c r="K24" s="14">
        <f t="shared" si="8"/>
        <v>118131</v>
      </c>
      <c r="L24" s="14">
        <f t="shared" si="8"/>
        <v>39780</v>
      </c>
      <c r="M24" s="14">
        <f t="shared" si="8"/>
        <v>21783</v>
      </c>
      <c r="N24" s="12">
        <f t="shared" si="7"/>
        <v>1404946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81508</v>
      </c>
      <c r="C25" s="14">
        <v>67902</v>
      </c>
      <c r="D25" s="14">
        <v>64507</v>
      </c>
      <c r="E25" s="14">
        <v>13374</v>
      </c>
      <c r="F25" s="14">
        <v>62179</v>
      </c>
      <c r="G25" s="14">
        <v>97626</v>
      </c>
      <c r="H25" s="14">
        <v>85498</v>
      </c>
      <c r="I25" s="14">
        <v>58694</v>
      </c>
      <c r="J25" s="14">
        <v>51921</v>
      </c>
      <c r="K25" s="14">
        <v>52085</v>
      </c>
      <c r="L25" s="14">
        <v>17968</v>
      </c>
      <c r="M25" s="14">
        <v>8502</v>
      </c>
      <c r="N25" s="12">
        <f t="shared" si="7"/>
        <v>661764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109620</v>
      </c>
      <c r="C26" s="14">
        <v>73913</v>
      </c>
      <c r="D26" s="14">
        <v>71254</v>
      </c>
      <c r="E26" s="14">
        <v>11798</v>
      </c>
      <c r="F26" s="14">
        <v>69183</v>
      </c>
      <c r="G26" s="14">
        <v>98685</v>
      </c>
      <c r="H26" s="14">
        <v>80364</v>
      </c>
      <c r="I26" s="14">
        <v>74541</v>
      </c>
      <c r="J26" s="14">
        <v>52685</v>
      </c>
      <c r="K26" s="14">
        <v>66046</v>
      </c>
      <c r="L26" s="14">
        <v>21812</v>
      </c>
      <c r="M26" s="14">
        <v>13281</v>
      </c>
      <c r="N26" s="12">
        <f t="shared" si="7"/>
        <v>743182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1138925.8161184199</v>
      </c>
      <c r="C36" s="61">
        <f aca="true" t="shared" si="11" ref="C36:M36">C37+C38+C39+C40</f>
        <v>805620.5106885</v>
      </c>
      <c r="D36" s="61">
        <f t="shared" si="11"/>
        <v>771511.62473175</v>
      </c>
      <c r="E36" s="61">
        <f t="shared" si="11"/>
        <v>171548.223924</v>
      </c>
      <c r="F36" s="61">
        <f t="shared" si="11"/>
        <v>752561.2929497501</v>
      </c>
      <c r="G36" s="61">
        <f t="shared" si="11"/>
        <v>948272.9986000002</v>
      </c>
      <c r="H36" s="61">
        <f t="shared" si="11"/>
        <v>1008456.8845</v>
      </c>
      <c r="I36" s="61">
        <f t="shared" si="11"/>
        <v>851772.2326015999</v>
      </c>
      <c r="J36" s="61">
        <f t="shared" si="11"/>
        <v>713522.5182348</v>
      </c>
      <c r="K36" s="61">
        <f t="shared" si="11"/>
        <v>834597.82319904</v>
      </c>
      <c r="L36" s="61">
        <f t="shared" si="11"/>
        <v>405991.06833917997</v>
      </c>
      <c r="M36" s="61">
        <f t="shared" si="11"/>
        <v>229060.01158272</v>
      </c>
      <c r="N36" s="61">
        <f>N37+N38+N39+N40</f>
        <v>8631841.00546976</v>
      </c>
    </row>
    <row r="37" spans="1:14" ht="18.75" customHeight="1">
      <c r="A37" s="58" t="s">
        <v>55</v>
      </c>
      <c r="B37" s="55">
        <f aca="true" t="shared" si="12" ref="B37:M37">B29*B7</f>
        <v>1139146.2084</v>
      </c>
      <c r="C37" s="55">
        <f t="shared" si="12"/>
        <v>805640.1028</v>
      </c>
      <c r="D37" s="55">
        <f t="shared" si="12"/>
        <v>761553.598</v>
      </c>
      <c r="E37" s="55">
        <f t="shared" si="12"/>
        <v>171328.9985</v>
      </c>
      <c r="F37" s="55">
        <f t="shared" si="12"/>
        <v>752658.2050000001</v>
      </c>
      <c r="G37" s="55">
        <f t="shared" si="12"/>
        <v>948489.3245000001</v>
      </c>
      <c r="H37" s="55">
        <f t="shared" si="12"/>
        <v>1008431.0325</v>
      </c>
      <c r="I37" s="55">
        <f t="shared" si="12"/>
        <v>851749.5552</v>
      </c>
      <c r="J37" s="55">
        <f t="shared" si="12"/>
        <v>713504.8284</v>
      </c>
      <c r="K37" s="55">
        <f t="shared" si="12"/>
        <v>834519.1426</v>
      </c>
      <c r="L37" s="55">
        <f t="shared" si="12"/>
        <v>405938.8614</v>
      </c>
      <c r="M37" s="55">
        <f t="shared" si="12"/>
        <v>229038.4266</v>
      </c>
      <c r="N37" s="57">
        <f>SUM(B37:M37)</f>
        <v>8621998.2839</v>
      </c>
    </row>
    <row r="38" spans="1:14" ht="18.75" customHeight="1">
      <c r="A38" s="58" t="s">
        <v>56</v>
      </c>
      <c r="B38" s="55">
        <f aca="true" t="shared" si="13" ref="B38:M38">B30*B7</f>
        <v>-3477.47228158</v>
      </c>
      <c r="C38" s="55">
        <f t="shared" si="13"/>
        <v>-2412.1121115</v>
      </c>
      <c r="D38" s="55">
        <f t="shared" si="13"/>
        <v>-2328.95326825</v>
      </c>
      <c r="E38" s="55">
        <f t="shared" si="13"/>
        <v>-427.054576</v>
      </c>
      <c r="F38" s="55">
        <f t="shared" si="13"/>
        <v>-2258.31205025</v>
      </c>
      <c r="G38" s="55">
        <f t="shared" si="13"/>
        <v>-2878.4859</v>
      </c>
      <c r="H38" s="55">
        <f t="shared" si="13"/>
        <v>-2871.708</v>
      </c>
      <c r="I38" s="55">
        <f t="shared" si="13"/>
        <v>-2523.9225984</v>
      </c>
      <c r="J38" s="55">
        <f t="shared" si="13"/>
        <v>-2100.9101652</v>
      </c>
      <c r="K38" s="55">
        <f t="shared" si="13"/>
        <v>-2523.55940096</v>
      </c>
      <c r="L38" s="55">
        <f t="shared" si="13"/>
        <v>-1218.95306082</v>
      </c>
      <c r="M38" s="55">
        <f t="shared" si="13"/>
        <v>-697.45501728</v>
      </c>
      <c r="N38" s="25">
        <f>SUM(B38:M38)</f>
        <v>-25718.89843024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-82152.2</v>
      </c>
      <c r="C42" s="25">
        <f aca="true" t="shared" si="15" ref="C42:M42">+C43+C46+C54+C55</f>
        <v>-81551.8</v>
      </c>
      <c r="D42" s="25">
        <f t="shared" si="15"/>
        <v>-60184.4</v>
      </c>
      <c r="E42" s="25">
        <f t="shared" si="15"/>
        <v>-7163</v>
      </c>
      <c r="F42" s="25">
        <f t="shared" si="15"/>
        <v>-47887.6</v>
      </c>
      <c r="G42" s="25">
        <f t="shared" si="15"/>
        <v>-89011.2</v>
      </c>
      <c r="H42" s="25">
        <f t="shared" si="15"/>
        <v>-107589.4</v>
      </c>
      <c r="I42" s="25">
        <f t="shared" si="15"/>
        <v>-50122</v>
      </c>
      <c r="J42" s="25">
        <f t="shared" si="15"/>
        <v>-67328.4</v>
      </c>
      <c r="K42" s="25">
        <f t="shared" si="15"/>
        <v>-55419.2</v>
      </c>
      <c r="L42" s="25">
        <f t="shared" si="15"/>
        <v>-37027.2</v>
      </c>
      <c r="M42" s="25">
        <f t="shared" si="15"/>
        <v>-22898.8</v>
      </c>
      <c r="N42" s="25">
        <f>+N43+N46+N54+N55</f>
        <v>-708335.2</v>
      </c>
    </row>
    <row r="43" spans="1:14" ht="18.75" customHeight="1">
      <c r="A43" s="17" t="s">
        <v>60</v>
      </c>
      <c r="B43" s="26">
        <f>B44+B45</f>
        <v>-82152.2</v>
      </c>
      <c r="C43" s="26">
        <f>C44+C45</f>
        <v>-81551.8</v>
      </c>
      <c r="D43" s="26">
        <f>D44+D45</f>
        <v>-60184.4</v>
      </c>
      <c r="E43" s="26">
        <f>E44+E45</f>
        <v>-7163</v>
      </c>
      <c r="F43" s="26">
        <f aca="true" t="shared" si="16" ref="F43:M43">F44+F45</f>
        <v>-47887.6</v>
      </c>
      <c r="G43" s="26">
        <f t="shared" si="16"/>
        <v>-89011.2</v>
      </c>
      <c r="H43" s="26">
        <f t="shared" si="16"/>
        <v>-107589.4</v>
      </c>
      <c r="I43" s="26">
        <f t="shared" si="16"/>
        <v>-50122</v>
      </c>
      <c r="J43" s="26">
        <f t="shared" si="16"/>
        <v>-67328.4</v>
      </c>
      <c r="K43" s="26">
        <f t="shared" si="16"/>
        <v>-55419.2</v>
      </c>
      <c r="L43" s="26">
        <f t="shared" si="16"/>
        <v>-37027.2</v>
      </c>
      <c r="M43" s="26">
        <f t="shared" si="16"/>
        <v>-22898.8</v>
      </c>
      <c r="N43" s="25">
        <f aca="true" t="shared" si="17" ref="N43:N55">SUM(B43:M43)</f>
        <v>-708335.2</v>
      </c>
    </row>
    <row r="44" spans="1:25" ht="18.75" customHeight="1">
      <c r="A44" s="13" t="s">
        <v>61</v>
      </c>
      <c r="B44" s="20">
        <f>ROUND(-B9*$D$3,2)</f>
        <v>-82152.2</v>
      </c>
      <c r="C44" s="20">
        <f>ROUND(-C9*$D$3,2)</f>
        <v>-81551.8</v>
      </c>
      <c r="D44" s="20">
        <f>ROUND(-D9*$D$3,2)</f>
        <v>-60184.4</v>
      </c>
      <c r="E44" s="20">
        <f>ROUND(-E9*$D$3,2)</f>
        <v>-7163</v>
      </c>
      <c r="F44" s="20">
        <f aca="true" t="shared" si="18" ref="F44:M44">ROUND(-F9*$D$3,2)</f>
        <v>-47887.6</v>
      </c>
      <c r="G44" s="20">
        <f t="shared" si="18"/>
        <v>-89011.2</v>
      </c>
      <c r="H44" s="20">
        <f t="shared" si="18"/>
        <v>-107589.4</v>
      </c>
      <c r="I44" s="20">
        <f t="shared" si="18"/>
        <v>-50122</v>
      </c>
      <c r="J44" s="20">
        <f t="shared" si="18"/>
        <v>-67328.4</v>
      </c>
      <c r="K44" s="20">
        <f t="shared" si="18"/>
        <v>-55419.2</v>
      </c>
      <c r="L44" s="20">
        <f t="shared" si="18"/>
        <v>-37027.2</v>
      </c>
      <c r="M44" s="20">
        <f t="shared" si="18"/>
        <v>-22898.8</v>
      </c>
      <c r="N44" s="47">
        <f t="shared" si="17"/>
        <v>-708335.2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1056773.61611842</v>
      </c>
      <c r="C57" s="29">
        <f t="shared" si="21"/>
        <v>724068.7106885</v>
      </c>
      <c r="D57" s="29">
        <f t="shared" si="21"/>
        <v>711327.22473175</v>
      </c>
      <c r="E57" s="29">
        <f t="shared" si="21"/>
        <v>164385.223924</v>
      </c>
      <c r="F57" s="29">
        <f t="shared" si="21"/>
        <v>704673.6929497501</v>
      </c>
      <c r="G57" s="29">
        <f t="shared" si="21"/>
        <v>859261.7986000002</v>
      </c>
      <c r="H57" s="29">
        <f t="shared" si="21"/>
        <v>900867.4845</v>
      </c>
      <c r="I57" s="29">
        <f t="shared" si="21"/>
        <v>801650.2326015999</v>
      </c>
      <c r="J57" s="29">
        <f t="shared" si="21"/>
        <v>646194.1182348</v>
      </c>
      <c r="K57" s="29">
        <f t="shared" si="21"/>
        <v>779178.6231990401</v>
      </c>
      <c r="L57" s="29">
        <f t="shared" si="21"/>
        <v>368963.86833917996</v>
      </c>
      <c r="M57" s="29">
        <f t="shared" si="21"/>
        <v>206161.21158272002</v>
      </c>
      <c r="N57" s="29">
        <f>SUM(B57:M57)</f>
        <v>7923505.805469761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1056773.62</v>
      </c>
      <c r="C60" s="36">
        <f aca="true" t="shared" si="22" ref="C60:M60">SUM(C61:C74)</f>
        <v>724068.71</v>
      </c>
      <c r="D60" s="36">
        <f t="shared" si="22"/>
        <v>711327.23</v>
      </c>
      <c r="E60" s="36">
        <f t="shared" si="22"/>
        <v>164385.23</v>
      </c>
      <c r="F60" s="36">
        <f t="shared" si="22"/>
        <v>704673.7</v>
      </c>
      <c r="G60" s="36">
        <f t="shared" si="22"/>
        <v>859261.79</v>
      </c>
      <c r="H60" s="36">
        <f t="shared" si="22"/>
        <v>900867.49</v>
      </c>
      <c r="I60" s="36">
        <f t="shared" si="22"/>
        <v>801650.24</v>
      </c>
      <c r="J60" s="36">
        <f t="shared" si="22"/>
        <v>646194.12</v>
      </c>
      <c r="K60" s="36">
        <f t="shared" si="22"/>
        <v>779178.62</v>
      </c>
      <c r="L60" s="36">
        <f t="shared" si="22"/>
        <v>368963.87</v>
      </c>
      <c r="M60" s="36">
        <f t="shared" si="22"/>
        <v>206161.21</v>
      </c>
      <c r="N60" s="29">
        <f>SUM(N61:N74)</f>
        <v>7923505.830000001</v>
      </c>
    </row>
    <row r="61" spans="1:15" ht="18.75" customHeight="1">
      <c r="A61" s="17" t="s">
        <v>75</v>
      </c>
      <c r="B61" s="36">
        <v>208301.31</v>
      </c>
      <c r="C61" s="36">
        <v>212051.2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420352.51</v>
      </c>
      <c r="O61"/>
    </row>
    <row r="62" spans="1:15" ht="18.75" customHeight="1">
      <c r="A62" s="17" t="s">
        <v>76</v>
      </c>
      <c r="B62" s="36">
        <v>848472.31</v>
      </c>
      <c r="C62" s="36">
        <v>512017.51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1360489.82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711327.23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711327.23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164385.23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164385.23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704673.7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704673.7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859261.79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859261.79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706662.24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706662.24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194205.25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194205.25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801650.24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801650.24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646194.12</v>
      </c>
      <c r="K70" s="35">
        <v>0</v>
      </c>
      <c r="L70" s="35">
        <v>0</v>
      </c>
      <c r="M70" s="35">
        <v>0</v>
      </c>
      <c r="N70" s="29">
        <f t="shared" si="23"/>
        <v>646194.12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779178.62</v>
      </c>
      <c r="L71" s="35">
        <v>0</v>
      </c>
      <c r="M71" s="62"/>
      <c r="N71" s="26">
        <f t="shared" si="23"/>
        <v>779178.62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368963.87</v>
      </c>
      <c r="M72" s="35">
        <v>0</v>
      </c>
      <c r="N72" s="29">
        <f t="shared" si="23"/>
        <v>368963.87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206161.21</v>
      </c>
      <c r="N73" s="26">
        <f t="shared" si="23"/>
        <v>206161.21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2.266673183214961</v>
      </c>
      <c r="C78" s="45">
        <v>2.2340567403320155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1.9783279845130304</v>
      </c>
      <c r="C79" s="45">
        <v>1.8658468966871806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1.8144007166507798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2.523324614606163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2.1187271581800142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1.68011672138467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1.9761794719796497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1.932934957612275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1.9196511083802104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2.1619535997127586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2.0670948726180796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2.4542155908936927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2.404526585445613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2016-11-22T17:43:32Z</dcterms:modified>
  <cp:category/>
  <cp:version/>
  <cp:contentType/>
  <cp:contentStatus/>
</cp:coreProperties>
</file>