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<sst xmlns="http://schemas.openxmlformats.org/spreadsheetml/2006/main" count="105" uniqueCount="103">
  <si>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</si>
  <si>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</si>
  <si>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</si>
  <si>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</si>
  <si>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</si>
  <si>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</si>
  <si>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</si>
  <si>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</si>
  <si>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</si>
  <si>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</si>
  <si>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</si>
  <si>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</si>
  <si>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</si>
  <si>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</si>
  <si>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</si>
  <si>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</si>
  <si>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</si>
  <si>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</si>
  <si>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</si>
  <si>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</si>
  <si>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</si>
  <si>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</si>
  <si>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</si>
  <si>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</si>
  <si>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</si>
  <si>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</si>
  <si>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</si>
  <si>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</si>
  <si>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</si>
  <si>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</si>
  <si>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</si>
  <si>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</si>
  <si>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</si>
  <si>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</si>
  <si>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</si>
  <si>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</si>
  <si>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</si>
  <si>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</si>
  <si>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</si>
  <si>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</si>
  <si>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</si>
  <si>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</si>
  <si>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</si>
  <si>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</si>
  <si>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</si>
  <si>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</si>
  <si>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</si>
  <si>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</si>
  <si>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</si>
  <si>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</si>
  <si>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</si>
  <si>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</si>
  <si>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</si>
  <si>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</si>
  <si>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</si>
  <si>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</si>
  <si>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</si>
  <si>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</si>
  <si>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</si>
  <si>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</si>
  <si>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</si>
  <si>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</si>
  <si>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</si>
  <si>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</si>
  <si>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</si>
  <si>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</si>
  <si>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</si>
  <si>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</si>
  <si>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</si>
  <si>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</si>
  <si>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</si>
  <si>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</si>
  <si>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</si>
  <si>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</si>
  <si>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</si>
  <si>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</si>
  <si>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</si>
  <si>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</si>
  <si>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</si>
  <si>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</si>
  <si>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</si>
  <si>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</si>
  <si>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</si>
  <si>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</si>
  <si>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</si>
  <si>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</si>
  <si>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</si>
  <si>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</si>
  <si>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</si>
  <si>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</si>
  <si>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</si>
  <si>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</si>
  <si>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</si>
  <si>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</si>
  <si>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</si>
  <si>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</si>
  <si>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</si>
  <si>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</si>
  <si>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</si>
  <si>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</si>
  <si>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</si>
  <si>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</si>
  <si>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07/11/16 - VENCIMENTO 21/11/16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</si>
</sst>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540531</v>
      </c>
      <c r="C7" s="10">
        <f>C8+C20+C24</f>
        <v>390415</v>
      </c>
      <c r="D7" s="10">
        <f>D8+D20+D24</f>
        <v>404785</v>
      </c>
      <c r="E7" s="10">
        <f>E8+E20+E24</f>
        <v>63892</v>
      </c>
      <c r="F7" s="10">
        <f aca="true" t="shared" si="0" ref="F7:M7">F8+F20+F24</f>
        <v>345073</v>
      </c>
      <c r="G7" s="10">
        <f t="shared" si="0"/>
        <v>524956</v>
      </c>
      <c r="H7" s="10">
        <f t="shared" si="0"/>
        <v>495885</v>
      </c>
      <c r="I7" s="10">
        <f t="shared" si="0"/>
        <v>433346</v>
      </c>
      <c r="J7" s="10">
        <f t="shared" si="0"/>
        <v>319638</v>
      </c>
      <c r="K7" s="10">
        <f t="shared" si="0"/>
        <v>383690</v>
      </c>
      <c r="L7" s="10">
        <f t="shared" si="0"/>
        <v>158727</v>
      </c>
      <c r="M7" s="10">
        <f t="shared" si="0"/>
        <v>94686</v>
      </c>
      <c r="N7" s="10">
        <f>+N8+N20+N24</f>
        <v>4155624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233492</v>
      </c>
      <c r="C8" s="12">
        <f>+C9+C12+C16</f>
        <v>181265</v>
      </c>
      <c r="D8" s="12">
        <f>+D9+D12+D16</f>
        <v>202090</v>
      </c>
      <c r="E8" s="12">
        <f>+E9+E12+E16</f>
        <v>28715</v>
      </c>
      <c r="F8" s="12">
        <f aca="true" t="shared" si="1" ref="F8:M8">+F9+F12+F16</f>
        <v>156174</v>
      </c>
      <c r="G8" s="12">
        <f t="shared" si="1"/>
        <v>248062</v>
      </c>
      <c r="H8" s="12">
        <f t="shared" si="1"/>
        <v>230911</v>
      </c>
      <c r="I8" s="12">
        <f t="shared" si="1"/>
        <v>208600</v>
      </c>
      <c r="J8" s="12">
        <f t="shared" si="1"/>
        <v>154596</v>
      </c>
      <c r="K8" s="12">
        <f t="shared" si="1"/>
        <v>176359</v>
      </c>
      <c r="L8" s="12">
        <f t="shared" si="1"/>
        <v>81887</v>
      </c>
      <c r="M8" s="12">
        <f t="shared" si="1"/>
        <v>50878</v>
      </c>
      <c r="N8" s="12">
        <f>SUM(B8:M8)</f>
        <v>1953029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24122</v>
      </c>
      <c r="C9" s="14">
        <v>23886</v>
      </c>
      <c r="D9" s="14">
        <v>17413</v>
      </c>
      <c r="E9" s="14">
        <v>2020</v>
      </c>
      <c r="F9" s="14">
        <v>14320</v>
      </c>
      <c r="G9" s="14">
        <v>25284</v>
      </c>
      <c r="H9" s="14">
        <v>30793</v>
      </c>
      <c r="I9" s="14">
        <v>15373</v>
      </c>
      <c r="J9" s="14">
        <v>19997</v>
      </c>
      <c r="K9" s="14">
        <v>16595</v>
      </c>
      <c r="L9" s="14">
        <v>10287</v>
      </c>
      <c r="M9" s="14">
        <v>6790</v>
      </c>
      <c r="N9" s="12">
        <f aca="true" t="shared" si="2" ref="N9:N19">SUM(B9:M9)</f>
        <v>206880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24122</v>
      </c>
      <c r="C10" s="14">
        <f>+C9-C11</f>
        <v>23886</v>
      </c>
      <c r="D10" s="14">
        <f>+D9-D11</f>
        <v>17413</v>
      </c>
      <c r="E10" s="14">
        <f>+E9-E11</f>
        <v>2020</v>
      </c>
      <c r="F10" s="14">
        <f aca="true" t="shared" si="3" ref="F10:M10">+F9-F11</f>
        <v>14320</v>
      </c>
      <c r="G10" s="14">
        <f t="shared" si="3"/>
        <v>25284</v>
      </c>
      <c r="H10" s="14">
        <f t="shared" si="3"/>
        <v>30793</v>
      </c>
      <c r="I10" s="14">
        <f t="shared" si="3"/>
        <v>15373</v>
      </c>
      <c r="J10" s="14">
        <f t="shared" si="3"/>
        <v>19997</v>
      </c>
      <c r="K10" s="14">
        <f t="shared" si="3"/>
        <v>16595</v>
      </c>
      <c r="L10" s="14">
        <f t="shared" si="3"/>
        <v>10287</v>
      </c>
      <c r="M10" s="14">
        <f t="shared" si="3"/>
        <v>6790</v>
      </c>
      <c r="N10" s="12">
        <f t="shared" si="2"/>
        <v>206880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174151</v>
      </c>
      <c r="C12" s="14">
        <f>C13+C14+C15</f>
        <v>133484</v>
      </c>
      <c r="D12" s="14">
        <f>D13+D14+D15</f>
        <v>158398</v>
      </c>
      <c r="E12" s="14">
        <f>E13+E14+E15</f>
        <v>22858</v>
      </c>
      <c r="F12" s="14">
        <f aca="true" t="shared" si="4" ref="F12:M12">F13+F14+F15</f>
        <v>120042</v>
      </c>
      <c r="G12" s="14">
        <f t="shared" si="4"/>
        <v>187760</v>
      </c>
      <c r="H12" s="14">
        <f t="shared" si="4"/>
        <v>168816</v>
      </c>
      <c r="I12" s="14">
        <f t="shared" si="4"/>
        <v>161411</v>
      </c>
      <c r="J12" s="14">
        <f t="shared" si="4"/>
        <v>112403</v>
      </c>
      <c r="K12" s="14">
        <f t="shared" si="4"/>
        <v>130115</v>
      </c>
      <c r="L12" s="14">
        <f t="shared" si="4"/>
        <v>60988</v>
      </c>
      <c r="M12" s="14">
        <f t="shared" si="4"/>
        <v>38222</v>
      </c>
      <c r="N12" s="12">
        <f t="shared" si="2"/>
        <v>1468648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81597</v>
      </c>
      <c r="C13" s="14">
        <v>64294</v>
      </c>
      <c r="D13" s="14">
        <v>74016</v>
      </c>
      <c r="E13" s="14">
        <v>10838</v>
      </c>
      <c r="F13" s="14">
        <v>55952</v>
      </c>
      <c r="G13" s="14">
        <v>88829</v>
      </c>
      <c r="H13" s="14">
        <v>83465</v>
      </c>
      <c r="I13" s="14">
        <v>78941</v>
      </c>
      <c r="J13" s="14">
        <v>52202</v>
      </c>
      <c r="K13" s="14">
        <v>60799</v>
      </c>
      <c r="L13" s="14">
        <v>28626</v>
      </c>
      <c r="M13" s="14">
        <v>17182</v>
      </c>
      <c r="N13" s="12">
        <f t="shared" si="2"/>
        <v>696741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87584</v>
      </c>
      <c r="C14" s="14">
        <v>63027</v>
      </c>
      <c r="D14" s="14">
        <v>80863</v>
      </c>
      <c r="E14" s="14">
        <v>11186</v>
      </c>
      <c r="F14" s="14">
        <v>59717</v>
      </c>
      <c r="G14" s="14">
        <v>90327</v>
      </c>
      <c r="H14" s="14">
        <v>78930</v>
      </c>
      <c r="I14" s="14">
        <v>79326</v>
      </c>
      <c r="J14" s="14">
        <v>56528</v>
      </c>
      <c r="K14" s="14">
        <v>65886</v>
      </c>
      <c r="L14" s="14">
        <v>30299</v>
      </c>
      <c r="M14" s="14">
        <v>20092</v>
      </c>
      <c r="N14" s="12">
        <f t="shared" si="2"/>
        <v>723765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4970</v>
      </c>
      <c r="C15" s="14">
        <v>6163</v>
      </c>
      <c r="D15" s="14">
        <v>3519</v>
      </c>
      <c r="E15" s="14">
        <v>834</v>
      </c>
      <c r="F15" s="14">
        <v>4373</v>
      </c>
      <c r="G15" s="14">
        <v>8604</v>
      </c>
      <c r="H15" s="14">
        <v>6421</v>
      </c>
      <c r="I15" s="14">
        <v>3144</v>
      </c>
      <c r="J15" s="14">
        <v>3673</v>
      </c>
      <c r="K15" s="14">
        <v>3430</v>
      </c>
      <c r="L15" s="14">
        <v>2063</v>
      </c>
      <c r="M15" s="14">
        <v>948</v>
      </c>
      <c r="N15" s="12">
        <f t="shared" si="2"/>
        <v>48142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35219</v>
      </c>
      <c r="C16" s="14">
        <f>C17+C18+C19</f>
        <v>23895</v>
      </c>
      <c r="D16" s="14">
        <f>D17+D18+D19</f>
        <v>26279</v>
      </c>
      <c r="E16" s="14">
        <f>E17+E18+E19</f>
        <v>3837</v>
      </c>
      <c r="F16" s="14">
        <f aca="true" t="shared" si="5" ref="F16:M16">F17+F18+F19</f>
        <v>21812</v>
      </c>
      <c r="G16" s="14">
        <f t="shared" si="5"/>
        <v>35018</v>
      </c>
      <c r="H16" s="14">
        <f t="shared" si="5"/>
        <v>31302</v>
      </c>
      <c r="I16" s="14">
        <f t="shared" si="5"/>
        <v>31816</v>
      </c>
      <c r="J16" s="14">
        <f t="shared" si="5"/>
        <v>22196</v>
      </c>
      <c r="K16" s="14">
        <f t="shared" si="5"/>
        <v>29649</v>
      </c>
      <c r="L16" s="14">
        <f t="shared" si="5"/>
        <v>10612</v>
      </c>
      <c r="M16" s="14">
        <f t="shared" si="5"/>
        <v>5866</v>
      </c>
      <c r="N16" s="12">
        <f t="shared" si="2"/>
        <v>277501</v>
      </c>
    </row>
    <row r="17" spans="1:25" ht="18.75" customHeight="1">
      <c r="A17" s="15" t="s">
        <v>16</v>
      </c>
      <c r="B17" s="14">
        <v>18434</v>
      </c>
      <c r="C17" s="14">
        <v>12950</v>
      </c>
      <c r="D17" s="14">
        <v>12134</v>
      </c>
      <c r="E17" s="14">
        <v>1990</v>
      </c>
      <c r="F17" s="14">
        <v>11028</v>
      </c>
      <c r="G17" s="14">
        <v>18407</v>
      </c>
      <c r="H17" s="14">
        <v>16664</v>
      </c>
      <c r="I17" s="14">
        <v>17249</v>
      </c>
      <c r="J17" s="14">
        <v>11441</v>
      </c>
      <c r="K17" s="14">
        <v>15745</v>
      </c>
      <c r="L17" s="14">
        <v>5828</v>
      </c>
      <c r="M17" s="14">
        <v>3013</v>
      </c>
      <c r="N17" s="12">
        <f t="shared" si="2"/>
        <v>144883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15643</v>
      </c>
      <c r="C18" s="14">
        <v>9555</v>
      </c>
      <c r="D18" s="14">
        <v>13377</v>
      </c>
      <c r="E18" s="14">
        <v>1703</v>
      </c>
      <c r="F18" s="14">
        <v>9696</v>
      </c>
      <c r="G18" s="14">
        <v>14718</v>
      </c>
      <c r="H18" s="14">
        <v>13309</v>
      </c>
      <c r="I18" s="14">
        <v>13897</v>
      </c>
      <c r="J18" s="14">
        <v>10005</v>
      </c>
      <c r="K18" s="14">
        <v>13272</v>
      </c>
      <c r="L18" s="14">
        <v>4465</v>
      </c>
      <c r="M18" s="14">
        <v>2678</v>
      </c>
      <c r="N18" s="12">
        <f t="shared" si="2"/>
        <v>122318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1142</v>
      </c>
      <c r="C19" s="14">
        <v>1390</v>
      </c>
      <c r="D19" s="14">
        <v>768</v>
      </c>
      <c r="E19" s="14">
        <v>144</v>
      </c>
      <c r="F19" s="14">
        <v>1088</v>
      </c>
      <c r="G19" s="14">
        <v>1893</v>
      </c>
      <c r="H19" s="14">
        <v>1329</v>
      </c>
      <c r="I19" s="14">
        <v>670</v>
      </c>
      <c r="J19" s="14">
        <v>750</v>
      </c>
      <c r="K19" s="14">
        <v>632</v>
      </c>
      <c r="L19" s="14">
        <v>319</v>
      </c>
      <c r="M19" s="14">
        <v>175</v>
      </c>
      <c r="N19" s="12">
        <f t="shared" si="2"/>
        <v>10300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129251</v>
      </c>
      <c r="C20" s="18">
        <f>C21+C22+C23</f>
        <v>79805</v>
      </c>
      <c r="D20" s="18">
        <f>D21+D22+D23</f>
        <v>75283</v>
      </c>
      <c r="E20" s="18">
        <f>E21+E22+E23</f>
        <v>12118</v>
      </c>
      <c r="F20" s="18">
        <f aca="true" t="shared" si="6" ref="F20:M20">F21+F22+F23</f>
        <v>64458</v>
      </c>
      <c r="G20" s="18">
        <f t="shared" si="6"/>
        <v>99854</v>
      </c>
      <c r="H20" s="18">
        <f t="shared" si="6"/>
        <v>109513</v>
      </c>
      <c r="I20" s="18">
        <f t="shared" si="6"/>
        <v>99456</v>
      </c>
      <c r="J20" s="18">
        <f t="shared" si="6"/>
        <v>68374</v>
      </c>
      <c r="K20" s="18">
        <f t="shared" si="6"/>
        <v>100686</v>
      </c>
      <c r="L20" s="18">
        <f t="shared" si="6"/>
        <v>40731</v>
      </c>
      <c r="M20" s="18">
        <f t="shared" si="6"/>
        <v>23338</v>
      </c>
      <c r="N20" s="12">
        <f aca="true" t="shared" si="7" ref="N20:N26">SUM(B20:M20)</f>
        <v>902867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65680</v>
      </c>
      <c r="C21" s="14">
        <v>43303</v>
      </c>
      <c r="D21" s="14">
        <v>39691</v>
      </c>
      <c r="E21" s="14">
        <v>6500</v>
      </c>
      <c r="F21" s="14">
        <v>33530</v>
      </c>
      <c r="G21" s="14">
        <v>53143</v>
      </c>
      <c r="H21" s="14">
        <v>61363</v>
      </c>
      <c r="I21" s="14">
        <v>53808</v>
      </c>
      <c r="J21" s="14">
        <v>35827</v>
      </c>
      <c r="K21" s="14">
        <v>51577</v>
      </c>
      <c r="L21" s="14">
        <v>21171</v>
      </c>
      <c r="M21" s="14">
        <v>11848</v>
      </c>
      <c r="N21" s="12">
        <f t="shared" si="7"/>
        <v>477441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60913</v>
      </c>
      <c r="C22" s="14">
        <v>34081</v>
      </c>
      <c r="D22" s="14">
        <v>34244</v>
      </c>
      <c r="E22" s="14">
        <v>5283</v>
      </c>
      <c r="F22" s="14">
        <v>29277</v>
      </c>
      <c r="G22" s="14">
        <v>43605</v>
      </c>
      <c r="H22" s="14">
        <v>45720</v>
      </c>
      <c r="I22" s="14">
        <v>44021</v>
      </c>
      <c r="J22" s="14">
        <v>31011</v>
      </c>
      <c r="K22" s="14">
        <v>47163</v>
      </c>
      <c r="L22" s="14">
        <v>18652</v>
      </c>
      <c r="M22" s="14">
        <v>11025</v>
      </c>
      <c r="N22" s="12">
        <f t="shared" si="7"/>
        <v>404995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2658</v>
      </c>
      <c r="C23" s="14">
        <v>2421</v>
      </c>
      <c r="D23" s="14">
        <v>1348</v>
      </c>
      <c r="E23" s="14">
        <v>335</v>
      </c>
      <c r="F23" s="14">
        <v>1651</v>
      </c>
      <c r="G23" s="14">
        <v>3106</v>
      </c>
      <c r="H23" s="14">
        <v>2430</v>
      </c>
      <c r="I23" s="14">
        <v>1627</v>
      </c>
      <c r="J23" s="14">
        <v>1536</v>
      </c>
      <c r="K23" s="14">
        <v>1946</v>
      </c>
      <c r="L23" s="14">
        <v>908</v>
      </c>
      <c r="M23" s="14">
        <v>465</v>
      </c>
      <c r="N23" s="12">
        <f t="shared" si="7"/>
        <v>20431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177788</v>
      </c>
      <c r="C24" s="14">
        <f>C25+C26</f>
        <v>129345</v>
      </c>
      <c r="D24" s="14">
        <f>D25+D26</f>
        <v>127412</v>
      </c>
      <c r="E24" s="14">
        <f>E25+E26</f>
        <v>23059</v>
      </c>
      <c r="F24" s="14">
        <f aca="true" t="shared" si="8" ref="F24:M24">F25+F26</f>
        <v>124441</v>
      </c>
      <c r="G24" s="14">
        <f t="shared" si="8"/>
        <v>177040</v>
      </c>
      <c r="H24" s="14">
        <f t="shared" si="8"/>
        <v>155461</v>
      </c>
      <c r="I24" s="14">
        <f t="shared" si="8"/>
        <v>125290</v>
      </c>
      <c r="J24" s="14">
        <f t="shared" si="8"/>
        <v>96668</v>
      </c>
      <c r="K24" s="14">
        <f t="shared" si="8"/>
        <v>106645</v>
      </c>
      <c r="L24" s="14">
        <f t="shared" si="8"/>
        <v>36109</v>
      </c>
      <c r="M24" s="14">
        <f t="shared" si="8"/>
        <v>20470</v>
      </c>
      <c r="N24" s="12">
        <f t="shared" si="7"/>
        <v>1299728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78643</v>
      </c>
      <c r="C25" s="14">
        <v>64349</v>
      </c>
      <c r="D25" s="14">
        <v>62655</v>
      </c>
      <c r="E25" s="14">
        <v>12655</v>
      </c>
      <c r="F25" s="14">
        <v>60761</v>
      </c>
      <c r="G25" s="14">
        <v>90529</v>
      </c>
      <c r="H25" s="14">
        <v>84328</v>
      </c>
      <c r="I25" s="14">
        <v>57963</v>
      </c>
      <c r="J25" s="14">
        <v>50015</v>
      </c>
      <c r="K25" s="14">
        <v>49011</v>
      </c>
      <c r="L25" s="14">
        <v>17057</v>
      </c>
      <c r="M25" s="14">
        <v>8329</v>
      </c>
      <c r="N25" s="12">
        <f t="shared" si="7"/>
        <v>636295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99145</v>
      </c>
      <c r="C26" s="14">
        <v>64996</v>
      </c>
      <c r="D26" s="14">
        <v>64757</v>
      </c>
      <c r="E26" s="14">
        <v>10404</v>
      </c>
      <c r="F26" s="14">
        <v>63680</v>
      </c>
      <c r="G26" s="14">
        <v>86511</v>
      </c>
      <c r="H26" s="14">
        <v>71133</v>
      </c>
      <c r="I26" s="14">
        <v>67327</v>
      </c>
      <c r="J26" s="14">
        <v>46653</v>
      </c>
      <c r="K26" s="14">
        <v>57634</v>
      </c>
      <c r="L26" s="14">
        <v>19052</v>
      </c>
      <c r="M26" s="14">
        <v>12141</v>
      </c>
      <c r="N26" s="12">
        <f t="shared" si="7"/>
        <v>663433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1096754.2442992602</v>
      </c>
      <c r="C36" s="61">
        <f aca="true" t="shared" si="11" ref="C36:M36">C37+C38+C39+C40</f>
        <v>765470.5451575</v>
      </c>
      <c r="D36" s="61">
        <f t="shared" si="11"/>
        <v>744644.26148925</v>
      </c>
      <c r="E36" s="61">
        <f t="shared" si="11"/>
        <v>161259.16521279997</v>
      </c>
      <c r="F36" s="61">
        <f t="shared" si="11"/>
        <v>731177.13011965</v>
      </c>
      <c r="G36" s="61">
        <f t="shared" si="11"/>
        <v>882173.4424</v>
      </c>
      <c r="H36" s="61">
        <f t="shared" si="11"/>
        <v>975278.4565</v>
      </c>
      <c r="I36" s="61">
        <f t="shared" si="11"/>
        <v>831932.6228828</v>
      </c>
      <c r="J36" s="61">
        <f t="shared" si="11"/>
        <v>691109.2725834</v>
      </c>
      <c r="K36" s="61">
        <f t="shared" si="11"/>
        <v>793252.9464144</v>
      </c>
      <c r="L36" s="61">
        <f t="shared" si="11"/>
        <v>389601.75428960996</v>
      </c>
      <c r="M36" s="61">
        <f t="shared" si="11"/>
        <v>227679.35193216</v>
      </c>
      <c r="N36" s="61">
        <f>N37+N38+N39+N40</f>
        <v>8290333.19328083</v>
      </c>
    </row>
    <row r="37" spans="1:14" ht="18.75" customHeight="1">
      <c r="A37" s="58" t="s">
        <v>55</v>
      </c>
      <c r="B37" s="55">
        <f aca="true" t="shared" si="12" ref="B37:M37">B29*B7</f>
        <v>1096845.5052</v>
      </c>
      <c r="C37" s="55">
        <f t="shared" si="12"/>
        <v>765369.566</v>
      </c>
      <c r="D37" s="55">
        <f t="shared" si="12"/>
        <v>734603.818</v>
      </c>
      <c r="E37" s="55">
        <f t="shared" si="12"/>
        <v>161014.22919999997</v>
      </c>
      <c r="F37" s="55">
        <f t="shared" si="12"/>
        <v>731209.687</v>
      </c>
      <c r="G37" s="55">
        <f t="shared" si="12"/>
        <v>882188.5580000001</v>
      </c>
      <c r="H37" s="55">
        <f t="shared" si="12"/>
        <v>975157.8524999999</v>
      </c>
      <c r="I37" s="55">
        <f t="shared" si="12"/>
        <v>831850.9815999999</v>
      </c>
      <c r="J37" s="55">
        <f t="shared" si="12"/>
        <v>691025.3922</v>
      </c>
      <c r="K37" s="55">
        <f t="shared" si="12"/>
        <v>793048.861</v>
      </c>
      <c r="L37" s="55">
        <f t="shared" si="12"/>
        <v>389500.1853</v>
      </c>
      <c r="M37" s="55">
        <f t="shared" si="12"/>
        <v>227653.5498</v>
      </c>
      <c r="N37" s="57">
        <f>SUM(B37:M37)</f>
        <v>8279468.1858</v>
      </c>
    </row>
    <row r="38" spans="1:14" ht="18.75" customHeight="1">
      <c r="A38" s="58" t="s">
        <v>56</v>
      </c>
      <c r="B38" s="55">
        <f aca="true" t="shared" si="13" ref="B38:M38">B30*B7</f>
        <v>-3348.34090074</v>
      </c>
      <c r="C38" s="55">
        <f t="shared" si="13"/>
        <v>-2291.5408425</v>
      </c>
      <c r="D38" s="55">
        <f t="shared" si="13"/>
        <v>-2246.5365107499997</v>
      </c>
      <c r="E38" s="55">
        <f t="shared" si="13"/>
        <v>-401.3439872</v>
      </c>
      <c r="F38" s="55">
        <f t="shared" si="13"/>
        <v>-2193.95688035</v>
      </c>
      <c r="G38" s="55">
        <f t="shared" si="13"/>
        <v>-2677.2756000000004</v>
      </c>
      <c r="H38" s="55">
        <f t="shared" si="13"/>
        <v>-2776.956</v>
      </c>
      <c r="I38" s="55">
        <f t="shared" si="13"/>
        <v>-2464.9587172</v>
      </c>
      <c r="J38" s="55">
        <f t="shared" si="13"/>
        <v>-2034.7196166</v>
      </c>
      <c r="K38" s="55">
        <f t="shared" si="13"/>
        <v>-2398.1545856</v>
      </c>
      <c r="L38" s="55">
        <f t="shared" si="13"/>
        <v>-1169.5910103899998</v>
      </c>
      <c r="M38" s="55">
        <f t="shared" si="13"/>
        <v>-693.23786784</v>
      </c>
      <c r="N38" s="25">
        <f>SUM(B38:M38)</f>
        <v>-24696.612519169998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-91663.6</v>
      </c>
      <c r="C42" s="25">
        <f aca="true" t="shared" si="15" ref="C42:M42">+C43+C46+C54+C55</f>
        <v>-90766.8</v>
      </c>
      <c r="D42" s="25">
        <f t="shared" si="15"/>
        <v>-66169.4</v>
      </c>
      <c r="E42" s="25">
        <f t="shared" si="15"/>
        <v>-7676</v>
      </c>
      <c r="F42" s="25">
        <f t="shared" si="15"/>
        <v>-54416</v>
      </c>
      <c r="G42" s="25">
        <f t="shared" si="15"/>
        <v>-96079.2</v>
      </c>
      <c r="H42" s="25">
        <f t="shared" si="15"/>
        <v>-117013.4</v>
      </c>
      <c r="I42" s="25">
        <f t="shared" si="15"/>
        <v>-58417.4</v>
      </c>
      <c r="J42" s="25">
        <f t="shared" si="15"/>
        <v>-75988.6</v>
      </c>
      <c r="K42" s="25">
        <f t="shared" si="15"/>
        <v>-63061</v>
      </c>
      <c r="L42" s="25">
        <f t="shared" si="15"/>
        <v>-39090.6</v>
      </c>
      <c r="M42" s="25">
        <f t="shared" si="15"/>
        <v>-25802</v>
      </c>
      <c r="N42" s="25">
        <f>+N43+N46+N54+N55</f>
        <v>-786144</v>
      </c>
    </row>
    <row r="43" spans="1:14" ht="18.75" customHeight="1">
      <c r="A43" s="17" t="s">
        <v>60</v>
      </c>
      <c r="B43" s="26">
        <f>B44+B45</f>
        <v>-91663.6</v>
      </c>
      <c r="C43" s="26">
        <f>C44+C45</f>
        <v>-90766.8</v>
      </c>
      <c r="D43" s="26">
        <f>D44+D45</f>
        <v>-66169.4</v>
      </c>
      <c r="E43" s="26">
        <f>E44+E45</f>
        <v>-7676</v>
      </c>
      <c r="F43" s="26">
        <f aca="true" t="shared" si="16" ref="F43:M43">F44+F45</f>
        <v>-54416</v>
      </c>
      <c r="G43" s="26">
        <f t="shared" si="16"/>
        <v>-96079.2</v>
      </c>
      <c r="H43" s="26">
        <f t="shared" si="16"/>
        <v>-117013.4</v>
      </c>
      <c r="I43" s="26">
        <f t="shared" si="16"/>
        <v>-58417.4</v>
      </c>
      <c r="J43" s="26">
        <f t="shared" si="16"/>
        <v>-75988.6</v>
      </c>
      <c r="K43" s="26">
        <f t="shared" si="16"/>
        <v>-63061</v>
      </c>
      <c r="L43" s="26">
        <f t="shared" si="16"/>
        <v>-39090.6</v>
      </c>
      <c r="M43" s="26">
        <f t="shared" si="16"/>
        <v>-25802</v>
      </c>
      <c r="N43" s="25">
        <f aca="true" t="shared" si="17" ref="N43:N55">SUM(B43:M43)</f>
        <v>-786144</v>
      </c>
    </row>
    <row r="44" spans="1:25" ht="18.75" customHeight="1">
      <c r="A44" s="13" t="s">
        <v>61</v>
      </c>
      <c r="B44" s="20">
        <f>ROUND(-B9*$D$3,2)</f>
        <v>-91663.6</v>
      </c>
      <c r="C44" s="20">
        <f>ROUND(-C9*$D$3,2)</f>
        <v>-90766.8</v>
      </c>
      <c r="D44" s="20">
        <f>ROUND(-D9*$D$3,2)</f>
        <v>-66169.4</v>
      </c>
      <c r="E44" s="20">
        <f>ROUND(-E9*$D$3,2)</f>
        <v>-7676</v>
      </c>
      <c r="F44" s="20">
        <f aca="true" t="shared" si="18" ref="F44:M44">ROUND(-F9*$D$3,2)</f>
        <v>-54416</v>
      </c>
      <c r="G44" s="20">
        <f t="shared" si="18"/>
        <v>-96079.2</v>
      </c>
      <c r="H44" s="20">
        <f t="shared" si="18"/>
        <v>-117013.4</v>
      </c>
      <c r="I44" s="20">
        <f t="shared" si="18"/>
        <v>-58417.4</v>
      </c>
      <c r="J44" s="20">
        <f t="shared" si="18"/>
        <v>-75988.6</v>
      </c>
      <c r="K44" s="20">
        <f t="shared" si="18"/>
        <v>-63061</v>
      </c>
      <c r="L44" s="20">
        <f t="shared" si="18"/>
        <v>-39090.6</v>
      </c>
      <c r="M44" s="20">
        <f t="shared" si="18"/>
        <v>-25802</v>
      </c>
      <c r="N44" s="47">
        <f t="shared" si="17"/>
        <v>-786144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1005090.6442992602</v>
      </c>
      <c r="C57" s="29">
        <f t="shared" si="21"/>
        <v>674703.7451574999</v>
      </c>
      <c r="D57" s="29">
        <f t="shared" si="21"/>
        <v>678474.86148925</v>
      </c>
      <c r="E57" s="29">
        <f t="shared" si="21"/>
        <v>153583.16521279997</v>
      </c>
      <c r="F57" s="29">
        <f t="shared" si="21"/>
        <v>676761.13011965</v>
      </c>
      <c r="G57" s="29">
        <f t="shared" si="21"/>
        <v>786094.2424000001</v>
      </c>
      <c r="H57" s="29">
        <f t="shared" si="21"/>
        <v>858265.0565</v>
      </c>
      <c r="I57" s="29">
        <f t="shared" si="21"/>
        <v>773515.2228827999</v>
      </c>
      <c r="J57" s="29">
        <f t="shared" si="21"/>
        <v>615120.6725834</v>
      </c>
      <c r="K57" s="29">
        <f t="shared" si="21"/>
        <v>730191.9464144</v>
      </c>
      <c r="L57" s="29">
        <f t="shared" si="21"/>
        <v>350511.15428961</v>
      </c>
      <c r="M57" s="29">
        <f t="shared" si="21"/>
        <v>201877.35193216</v>
      </c>
      <c r="N57" s="29">
        <f>SUM(B57:M57)</f>
        <v>7504189.193280829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1005090.65</v>
      </c>
      <c r="C60" s="36">
        <f aca="true" t="shared" si="22" ref="C60:M60">SUM(C61:C74)</f>
        <v>674703.76</v>
      </c>
      <c r="D60" s="36">
        <f t="shared" si="22"/>
        <v>678474.86</v>
      </c>
      <c r="E60" s="36">
        <f t="shared" si="22"/>
        <v>153583.17</v>
      </c>
      <c r="F60" s="36">
        <f t="shared" si="22"/>
        <v>676761.13</v>
      </c>
      <c r="G60" s="36">
        <f t="shared" si="22"/>
        <v>786094.24</v>
      </c>
      <c r="H60" s="36">
        <f t="shared" si="22"/>
        <v>858265.0399999999</v>
      </c>
      <c r="I60" s="36">
        <f t="shared" si="22"/>
        <v>773515.22</v>
      </c>
      <c r="J60" s="36">
        <f t="shared" si="22"/>
        <v>615120.67</v>
      </c>
      <c r="K60" s="36">
        <f t="shared" si="22"/>
        <v>730191.95</v>
      </c>
      <c r="L60" s="36">
        <f t="shared" si="22"/>
        <v>350511.16</v>
      </c>
      <c r="M60" s="36">
        <f t="shared" si="22"/>
        <v>201877.35</v>
      </c>
      <c r="N60" s="29">
        <f>SUM(N61:N74)</f>
        <v>7504189.199999999</v>
      </c>
    </row>
    <row r="61" spans="1:15" ht="18.75" customHeight="1">
      <c r="A61" s="17" t="s">
        <v>75</v>
      </c>
      <c r="B61" s="36">
        <v>195432.87</v>
      </c>
      <c r="C61" s="36">
        <v>198792.43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394225.3</v>
      </c>
      <c r="O61"/>
    </row>
    <row r="62" spans="1:15" ht="18.75" customHeight="1">
      <c r="A62" s="17" t="s">
        <v>76</v>
      </c>
      <c r="B62" s="36">
        <v>809657.78</v>
      </c>
      <c r="C62" s="36">
        <v>475911.33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1285569.11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678474.86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678474.86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153583.17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153583.17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676761.13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676761.13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786094.24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786094.24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679171.07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679171.07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179093.97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179093.97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773515.22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773515.22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615120.67</v>
      </c>
      <c r="K70" s="35">
        <v>0</v>
      </c>
      <c r="L70" s="35">
        <v>0</v>
      </c>
      <c r="M70" s="35">
        <v>0</v>
      </c>
      <c r="N70" s="29">
        <f t="shared" si="23"/>
        <v>615120.67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730191.95</v>
      </c>
      <c r="L71" s="35">
        <v>0</v>
      </c>
      <c r="M71" s="62"/>
      <c r="N71" s="26">
        <f t="shared" si="23"/>
        <v>730191.95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350511.16</v>
      </c>
      <c r="M72" s="35">
        <v>0</v>
      </c>
      <c r="N72" s="29">
        <f t="shared" si="23"/>
        <v>350511.16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201877.35</v>
      </c>
      <c r="N73" s="26">
        <f t="shared" si="23"/>
        <v>201877.35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2.2711557291108297</v>
      </c>
      <c r="C78" s="45">
        <v>2.2330789426576767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1.978534254884819</v>
      </c>
      <c r="C79" s="45">
        <v>1.8661549018322579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1.814589674739059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2.5239335943905337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2.1189056521943184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1.6804712059677385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1.9759354363527437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1.9333218383067836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1.919788397453305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2.1621624230642165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2.0674319018332508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2.4545398973685004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2.404572502082251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2016-11-18T12:40:05Z</dcterms:modified>
  <cp:category/>
  <cp:version/>
  <cp:contentType/>
  <cp:contentStatus/>
</cp:coreProperties>
</file>