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<sst xmlns="http://schemas.openxmlformats.org/spreadsheetml/2006/main" count="105" uniqueCount="103">
  <si>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</si>
  <si>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</si>
  <si>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</si>
  <si>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</si>
  <si>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</si>
  <si>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</si>
  <si>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</si>
  <si>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</si>
  <si>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</si>
  <si>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</si>
  <si>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</si>
  <si>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</si>
  <si>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</si>
  <si>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</si>
  <si>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</si>
  <si>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</si>
  <si>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</si>
  <si>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</si>
  <si>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</si>
  <si>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</si>
  <si>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</si>
  <si>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</si>
  <si>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</si>
  <si>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</si>
  <si>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</si>
  <si>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</si>
  <si>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</si>
  <si>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</si>
  <si>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</si>
  <si>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</si>
  <si>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</si>
  <si>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</si>
  <si>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</si>
  <si>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</si>
  <si>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</si>
  <si>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</si>
  <si>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</si>
  <si>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</si>
  <si>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</si>
  <si>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</si>
  <si>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</si>
  <si>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</si>
  <si>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</si>
  <si>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</si>
  <si>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</si>
  <si>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</si>
  <si>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</si>
  <si>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</si>
  <si>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</si>
  <si>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</si>
  <si>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</si>
  <si>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</si>
  <si>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</si>
  <si>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</si>
  <si>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</si>
  <si>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</si>
  <si>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</si>
  <si>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</si>
  <si>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</si>
  <si>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</si>
  <si>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</si>
  <si>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</si>
  <si>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</si>
  <si>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</si>
  <si>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</si>
  <si>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</si>
  <si>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</si>
  <si>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</si>
  <si>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</si>
  <si>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</si>
  <si>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</si>
  <si>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</si>
  <si>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</si>
  <si>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</si>
  <si>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</si>
  <si>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</si>
  <si>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</si>
  <si>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</si>
  <si>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</si>
  <si>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</si>
  <si>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</si>
  <si>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</si>
  <si>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</si>
  <si>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</si>
  <si>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</si>
  <si>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</si>
  <si>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</si>
  <si>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</si>
  <si>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</si>
  <si>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</si>
  <si>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</si>
  <si>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</si>
  <si>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</si>
  <si>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</si>
  <si>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</si>
  <si>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</si>
  <si>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</si>
  <si>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</si>
  <si>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</si>
  <si>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</si>
  <si>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</si>
  <si>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</si>
  <si>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05/11/16 - VENCIMENTO 18/11/16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</si>
</sst>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390979</v>
      </c>
      <c r="C7" s="10">
        <f>C8+C20+C24</f>
        <v>262770</v>
      </c>
      <c r="D7" s="10">
        <f>D8+D20+D24</f>
        <v>315002</v>
      </c>
      <c r="E7" s="10">
        <f>E8+E20+E24</f>
        <v>55131</v>
      </c>
      <c r="F7" s="10">
        <f aca="true" t="shared" si="0" ref="F7:M7">F8+F20+F24</f>
        <v>251826</v>
      </c>
      <c r="G7" s="10">
        <f t="shared" si="0"/>
        <v>372718</v>
      </c>
      <c r="H7" s="10">
        <f t="shared" si="0"/>
        <v>357824</v>
      </c>
      <c r="I7" s="10">
        <f t="shared" si="0"/>
        <v>332128</v>
      </c>
      <c r="J7" s="10">
        <f t="shared" si="0"/>
        <v>240778</v>
      </c>
      <c r="K7" s="10">
        <f t="shared" si="0"/>
        <v>306603</v>
      </c>
      <c r="L7" s="10">
        <f t="shared" si="0"/>
        <v>105912</v>
      </c>
      <c r="M7" s="10">
        <f t="shared" si="0"/>
        <v>57278</v>
      </c>
      <c r="N7" s="10">
        <f>+N8+N20+N24</f>
        <v>3048949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173010</v>
      </c>
      <c r="C8" s="12">
        <f>+C9+C12+C16</f>
        <v>126117</v>
      </c>
      <c r="D8" s="12">
        <f>+D9+D12+D16</f>
        <v>158962</v>
      </c>
      <c r="E8" s="12">
        <f>+E9+E12+E16</f>
        <v>25619</v>
      </c>
      <c r="F8" s="12">
        <f aca="true" t="shared" si="1" ref="F8:M8">+F9+F12+F16</f>
        <v>117043</v>
      </c>
      <c r="G8" s="12">
        <f t="shared" si="1"/>
        <v>178379</v>
      </c>
      <c r="H8" s="12">
        <f t="shared" si="1"/>
        <v>172649</v>
      </c>
      <c r="I8" s="12">
        <f t="shared" si="1"/>
        <v>160969</v>
      </c>
      <c r="J8" s="12">
        <f t="shared" si="1"/>
        <v>120059</v>
      </c>
      <c r="K8" s="12">
        <f t="shared" si="1"/>
        <v>147891</v>
      </c>
      <c r="L8" s="12">
        <f t="shared" si="1"/>
        <v>56382</v>
      </c>
      <c r="M8" s="12">
        <f t="shared" si="1"/>
        <v>32372</v>
      </c>
      <c r="N8" s="12">
        <f>SUM(B8:M8)</f>
        <v>1469452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18885</v>
      </c>
      <c r="C9" s="14">
        <v>19053</v>
      </c>
      <c r="D9" s="14">
        <v>15404</v>
      </c>
      <c r="E9" s="14">
        <v>1857</v>
      </c>
      <c r="F9" s="14">
        <v>11937</v>
      </c>
      <c r="G9" s="14">
        <v>20980</v>
      </c>
      <c r="H9" s="14">
        <v>25715</v>
      </c>
      <c r="I9" s="14">
        <v>12844</v>
      </c>
      <c r="J9" s="14">
        <v>16157</v>
      </c>
      <c r="K9" s="14">
        <v>13726</v>
      </c>
      <c r="L9" s="14">
        <v>7771</v>
      </c>
      <c r="M9" s="14">
        <v>4437</v>
      </c>
      <c r="N9" s="12">
        <f aca="true" t="shared" si="2" ref="N9:N19">SUM(B9:M9)</f>
        <v>168766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18885</v>
      </c>
      <c r="C10" s="14">
        <f>+C9-C11</f>
        <v>19053</v>
      </c>
      <c r="D10" s="14">
        <f>+D9-D11</f>
        <v>15404</v>
      </c>
      <c r="E10" s="14">
        <f>+E9-E11</f>
        <v>1857</v>
      </c>
      <c r="F10" s="14">
        <f aca="true" t="shared" si="3" ref="F10:M10">+F9-F11</f>
        <v>11937</v>
      </c>
      <c r="G10" s="14">
        <f t="shared" si="3"/>
        <v>20980</v>
      </c>
      <c r="H10" s="14">
        <f t="shared" si="3"/>
        <v>25715</v>
      </c>
      <c r="I10" s="14">
        <f t="shared" si="3"/>
        <v>12844</v>
      </c>
      <c r="J10" s="14">
        <f t="shared" si="3"/>
        <v>16157</v>
      </c>
      <c r="K10" s="14">
        <f t="shared" si="3"/>
        <v>13726</v>
      </c>
      <c r="L10" s="14">
        <f t="shared" si="3"/>
        <v>7771</v>
      </c>
      <c r="M10" s="14">
        <f t="shared" si="3"/>
        <v>4437</v>
      </c>
      <c r="N10" s="12">
        <f t="shared" si="2"/>
        <v>168766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126317</v>
      </c>
      <c r="C12" s="14">
        <f>C13+C14+C15</f>
        <v>89476</v>
      </c>
      <c r="D12" s="14">
        <f>D13+D14+D15</f>
        <v>120727</v>
      </c>
      <c r="E12" s="14">
        <f>E13+E14+E15</f>
        <v>20057</v>
      </c>
      <c r="F12" s="14">
        <f aca="true" t="shared" si="4" ref="F12:M12">F13+F14+F15</f>
        <v>87470</v>
      </c>
      <c r="G12" s="14">
        <f t="shared" si="4"/>
        <v>130663</v>
      </c>
      <c r="H12" s="14">
        <f t="shared" si="4"/>
        <v>122089</v>
      </c>
      <c r="I12" s="14">
        <f t="shared" si="4"/>
        <v>121814</v>
      </c>
      <c r="J12" s="14">
        <f t="shared" si="4"/>
        <v>85172</v>
      </c>
      <c r="K12" s="14">
        <f t="shared" si="4"/>
        <v>107323</v>
      </c>
      <c r="L12" s="14">
        <f t="shared" si="4"/>
        <v>41163</v>
      </c>
      <c r="M12" s="14">
        <f t="shared" si="4"/>
        <v>24103</v>
      </c>
      <c r="N12" s="12">
        <f t="shared" si="2"/>
        <v>1076374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60908</v>
      </c>
      <c r="C13" s="14">
        <v>45594</v>
      </c>
      <c r="D13" s="14">
        <v>58315</v>
      </c>
      <c r="E13" s="14">
        <v>9788</v>
      </c>
      <c r="F13" s="14">
        <v>42656</v>
      </c>
      <c r="G13" s="14">
        <v>64637</v>
      </c>
      <c r="H13" s="14">
        <v>62311</v>
      </c>
      <c r="I13" s="14">
        <v>60741</v>
      </c>
      <c r="J13" s="14">
        <v>40501</v>
      </c>
      <c r="K13" s="14">
        <v>49883</v>
      </c>
      <c r="L13" s="14">
        <v>19235</v>
      </c>
      <c r="M13" s="14">
        <v>11070</v>
      </c>
      <c r="N13" s="12">
        <f t="shared" si="2"/>
        <v>525639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62783</v>
      </c>
      <c r="C14" s="14">
        <v>41004</v>
      </c>
      <c r="D14" s="14">
        <v>60445</v>
      </c>
      <c r="E14" s="14">
        <v>9735</v>
      </c>
      <c r="F14" s="14">
        <v>42607</v>
      </c>
      <c r="G14" s="14">
        <v>61497</v>
      </c>
      <c r="H14" s="14">
        <v>56556</v>
      </c>
      <c r="I14" s="14">
        <v>59269</v>
      </c>
      <c r="J14" s="14">
        <v>42737</v>
      </c>
      <c r="K14" s="14">
        <v>55589</v>
      </c>
      <c r="L14" s="14">
        <v>21000</v>
      </c>
      <c r="M14" s="14">
        <v>12622</v>
      </c>
      <c r="N14" s="12">
        <f t="shared" si="2"/>
        <v>525844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2626</v>
      </c>
      <c r="C15" s="14">
        <v>2878</v>
      </c>
      <c r="D15" s="14">
        <v>1967</v>
      </c>
      <c r="E15" s="14">
        <v>534</v>
      </c>
      <c r="F15" s="14">
        <v>2207</v>
      </c>
      <c r="G15" s="14">
        <v>4529</v>
      </c>
      <c r="H15" s="14">
        <v>3222</v>
      </c>
      <c r="I15" s="14">
        <v>1804</v>
      </c>
      <c r="J15" s="14">
        <v>1934</v>
      </c>
      <c r="K15" s="14">
        <v>1851</v>
      </c>
      <c r="L15" s="14">
        <v>928</v>
      </c>
      <c r="M15" s="14">
        <v>411</v>
      </c>
      <c r="N15" s="12">
        <f t="shared" si="2"/>
        <v>24891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27808</v>
      </c>
      <c r="C16" s="14">
        <f>C17+C18+C19</f>
        <v>17588</v>
      </c>
      <c r="D16" s="14">
        <f>D17+D18+D19</f>
        <v>22831</v>
      </c>
      <c r="E16" s="14">
        <f>E17+E18+E19</f>
        <v>3705</v>
      </c>
      <c r="F16" s="14">
        <f aca="true" t="shared" si="5" ref="F16:M16">F17+F18+F19</f>
        <v>17636</v>
      </c>
      <c r="G16" s="14">
        <f t="shared" si="5"/>
        <v>26736</v>
      </c>
      <c r="H16" s="14">
        <f t="shared" si="5"/>
        <v>24845</v>
      </c>
      <c r="I16" s="14">
        <f t="shared" si="5"/>
        <v>26311</v>
      </c>
      <c r="J16" s="14">
        <f t="shared" si="5"/>
        <v>18730</v>
      </c>
      <c r="K16" s="14">
        <f t="shared" si="5"/>
        <v>26842</v>
      </c>
      <c r="L16" s="14">
        <f t="shared" si="5"/>
        <v>7448</v>
      </c>
      <c r="M16" s="14">
        <f t="shared" si="5"/>
        <v>3832</v>
      </c>
      <c r="N16" s="12">
        <f t="shared" si="2"/>
        <v>224312</v>
      </c>
    </row>
    <row r="17" spans="1:25" ht="18.75" customHeight="1">
      <c r="A17" s="15" t="s">
        <v>16</v>
      </c>
      <c r="B17" s="14">
        <v>14627</v>
      </c>
      <c r="C17" s="14">
        <v>9709</v>
      </c>
      <c r="D17" s="14">
        <v>10257</v>
      </c>
      <c r="E17" s="14">
        <v>1924</v>
      </c>
      <c r="F17" s="14">
        <v>9061</v>
      </c>
      <c r="G17" s="14">
        <v>14048</v>
      </c>
      <c r="H17" s="14">
        <v>12968</v>
      </c>
      <c r="I17" s="14">
        <v>14046</v>
      </c>
      <c r="J17" s="14">
        <v>9648</v>
      </c>
      <c r="K17" s="14">
        <v>14042</v>
      </c>
      <c r="L17" s="14">
        <v>3827</v>
      </c>
      <c r="M17" s="14">
        <v>1827</v>
      </c>
      <c r="N17" s="12">
        <f t="shared" si="2"/>
        <v>115984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12434</v>
      </c>
      <c r="C18" s="14">
        <v>7180</v>
      </c>
      <c r="D18" s="14">
        <v>12021</v>
      </c>
      <c r="E18" s="14">
        <v>1690</v>
      </c>
      <c r="F18" s="14">
        <v>8036</v>
      </c>
      <c r="G18" s="14">
        <v>11580</v>
      </c>
      <c r="H18" s="14">
        <v>11123</v>
      </c>
      <c r="I18" s="14">
        <v>11815</v>
      </c>
      <c r="J18" s="14">
        <v>8665</v>
      </c>
      <c r="K18" s="14">
        <v>12362</v>
      </c>
      <c r="L18" s="14">
        <v>3459</v>
      </c>
      <c r="M18" s="14">
        <v>1932</v>
      </c>
      <c r="N18" s="12">
        <f t="shared" si="2"/>
        <v>102297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747</v>
      </c>
      <c r="C19" s="14">
        <v>699</v>
      </c>
      <c r="D19" s="14">
        <v>553</v>
      </c>
      <c r="E19" s="14">
        <v>91</v>
      </c>
      <c r="F19" s="14">
        <v>539</v>
      </c>
      <c r="G19" s="14">
        <v>1108</v>
      </c>
      <c r="H19" s="14">
        <v>754</v>
      </c>
      <c r="I19" s="14">
        <v>450</v>
      </c>
      <c r="J19" s="14">
        <v>417</v>
      </c>
      <c r="K19" s="14">
        <v>438</v>
      </c>
      <c r="L19" s="14">
        <v>162</v>
      </c>
      <c r="M19" s="14">
        <v>73</v>
      </c>
      <c r="N19" s="12">
        <f t="shared" si="2"/>
        <v>6031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89752</v>
      </c>
      <c r="C20" s="18">
        <f>C21+C22+C23</f>
        <v>51054</v>
      </c>
      <c r="D20" s="18">
        <f>D21+D22+D23</f>
        <v>59094</v>
      </c>
      <c r="E20" s="18">
        <f>E21+E22+E23</f>
        <v>10260</v>
      </c>
      <c r="F20" s="18">
        <f aca="true" t="shared" si="6" ref="F20:M20">F21+F22+F23</f>
        <v>47642</v>
      </c>
      <c r="G20" s="18">
        <f t="shared" si="6"/>
        <v>70081</v>
      </c>
      <c r="H20" s="18">
        <f t="shared" si="6"/>
        <v>75184</v>
      </c>
      <c r="I20" s="18">
        <f t="shared" si="6"/>
        <v>75672</v>
      </c>
      <c r="J20" s="18">
        <f t="shared" si="6"/>
        <v>48393</v>
      </c>
      <c r="K20" s="18">
        <f t="shared" si="6"/>
        <v>77432</v>
      </c>
      <c r="L20" s="18">
        <f t="shared" si="6"/>
        <v>25624</v>
      </c>
      <c r="M20" s="18">
        <f t="shared" si="6"/>
        <v>13249</v>
      </c>
      <c r="N20" s="12">
        <f aca="true" t="shared" si="7" ref="N20:N26">SUM(B20:M20)</f>
        <v>643437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45543</v>
      </c>
      <c r="C21" s="14">
        <v>28495</v>
      </c>
      <c r="D21" s="14">
        <v>30119</v>
      </c>
      <c r="E21" s="14">
        <v>5440</v>
      </c>
      <c r="F21" s="14">
        <v>24880</v>
      </c>
      <c r="G21" s="14">
        <v>37344</v>
      </c>
      <c r="H21" s="14">
        <v>42012</v>
      </c>
      <c r="I21" s="14">
        <v>40231</v>
      </c>
      <c r="J21" s="14">
        <v>24953</v>
      </c>
      <c r="K21" s="14">
        <v>38207</v>
      </c>
      <c r="L21" s="14">
        <v>12935</v>
      </c>
      <c r="M21" s="14">
        <v>6601</v>
      </c>
      <c r="N21" s="12">
        <f t="shared" si="7"/>
        <v>336760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42756</v>
      </c>
      <c r="C22" s="14">
        <v>21473</v>
      </c>
      <c r="D22" s="14">
        <v>28175</v>
      </c>
      <c r="E22" s="14">
        <v>4610</v>
      </c>
      <c r="F22" s="14">
        <v>21818</v>
      </c>
      <c r="G22" s="14">
        <v>31072</v>
      </c>
      <c r="H22" s="14">
        <v>31916</v>
      </c>
      <c r="I22" s="14">
        <v>34541</v>
      </c>
      <c r="J22" s="14">
        <v>22675</v>
      </c>
      <c r="K22" s="14">
        <v>38189</v>
      </c>
      <c r="L22" s="14">
        <v>12245</v>
      </c>
      <c r="M22" s="14">
        <v>6481</v>
      </c>
      <c r="N22" s="12">
        <f t="shared" si="7"/>
        <v>295951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1453</v>
      </c>
      <c r="C23" s="14">
        <v>1086</v>
      </c>
      <c r="D23" s="14">
        <v>800</v>
      </c>
      <c r="E23" s="14">
        <v>210</v>
      </c>
      <c r="F23" s="14">
        <v>944</v>
      </c>
      <c r="G23" s="14">
        <v>1665</v>
      </c>
      <c r="H23" s="14">
        <v>1256</v>
      </c>
      <c r="I23" s="14">
        <v>900</v>
      </c>
      <c r="J23" s="14">
        <v>765</v>
      </c>
      <c r="K23" s="14">
        <v>1036</v>
      </c>
      <c r="L23" s="14">
        <v>444</v>
      </c>
      <c r="M23" s="14">
        <v>167</v>
      </c>
      <c r="N23" s="12">
        <f t="shared" si="7"/>
        <v>10726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128217</v>
      </c>
      <c r="C24" s="14">
        <f>C25+C26</f>
        <v>85599</v>
      </c>
      <c r="D24" s="14">
        <f>D25+D26</f>
        <v>96946</v>
      </c>
      <c r="E24" s="14">
        <f>E25+E26</f>
        <v>19252</v>
      </c>
      <c r="F24" s="14">
        <f aca="true" t="shared" si="8" ref="F24:M24">F25+F26</f>
        <v>87141</v>
      </c>
      <c r="G24" s="14">
        <f t="shared" si="8"/>
        <v>124258</v>
      </c>
      <c r="H24" s="14">
        <f t="shared" si="8"/>
        <v>109991</v>
      </c>
      <c r="I24" s="14">
        <f t="shared" si="8"/>
        <v>95487</v>
      </c>
      <c r="J24" s="14">
        <f t="shared" si="8"/>
        <v>72326</v>
      </c>
      <c r="K24" s="14">
        <f t="shared" si="8"/>
        <v>81280</v>
      </c>
      <c r="L24" s="14">
        <f t="shared" si="8"/>
        <v>23906</v>
      </c>
      <c r="M24" s="14">
        <f t="shared" si="8"/>
        <v>11657</v>
      </c>
      <c r="N24" s="12">
        <f t="shared" si="7"/>
        <v>936060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56267</v>
      </c>
      <c r="C25" s="14">
        <v>42275</v>
      </c>
      <c r="D25" s="14">
        <v>47787</v>
      </c>
      <c r="E25" s="14">
        <v>10121</v>
      </c>
      <c r="F25" s="14">
        <v>42674</v>
      </c>
      <c r="G25" s="14">
        <v>62469</v>
      </c>
      <c r="H25" s="14">
        <v>57782</v>
      </c>
      <c r="I25" s="14">
        <v>41051</v>
      </c>
      <c r="J25" s="14">
        <v>35992</v>
      </c>
      <c r="K25" s="14">
        <v>36190</v>
      </c>
      <c r="L25" s="14">
        <v>11175</v>
      </c>
      <c r="M25" s="14">
        <v>5011</v>
      </c>
      <c r="N25" s="12">
        <f t="shared" si="7"/>
        <v>448794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71950</v>
      </c>
      <c r="C26" s="14">
        <v>43324</v>
      </c>
      <c r="D26" s="14">
        <v>49159</v>
      </c>
      <c r="E26" s="14">
        <v>9131</v>
      </c>
      <c r="F26" s="14">
        <v>44467</v>
      </c>
      <c r="G26" s="14">
        <v>61789</v>
      </c>
      <c r="H26" s="14">
        <v>52209</v>
      </c>
      <c r="I26" s="14">
        <v>54436</v>
      </c>
      <c r="J26" s="14">
        <v>36334</v>
      </c>
      <c r="K26" s="14">
        <v>45090</v>
      </c>
      <c r="L26" s="14">
        <v>12731</v>
      </c>
      <c r="M26" s="14">
        <v>6646</v>
      </c>
      <c r="N26" s="12">
        <f t="shared" si="7"/>
        <v>487266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794209.7317453399</v>
      </c>
      <c r="C36" s="61">
        <f aca="true" t="shared" si="11" ref="C36:M36">C37+C38+C39+C40</f>
        <v>515984.499485</v>
      </c>
      <c r="D36" s="61">
        <f t="shared" si="11"/>
        <v>582204.3642501</v>
      </c>
      <c r="E36" s="61">
        <f t="shared" si="11"/>
        <v>139235.6022104</v>
      </c>
      <c r="F36" s="61">
        <f t="shared" si="11"/>
        <v>534179.5968833001</v>
      </c>
      <c r="G36" s="61">
        <f t="shared" si="11"/>
        <v>627113.8972000001</v>
      </c>
      <c r="H36" s="61">
        <f t="shared" si="11"/>
        <v>704554.6416</v>
      </c>
      <c r="I36" s="61">
        <f t="shared" si="11"/>
        <v>638210.2983104</v>
      </c>
      <c r="J36" s="61">
        <f t="shared" si="11"/>
        <v>521123.83768540004</v>
      </c>
      <c r="K36" s="61">
        <f t="shared" si="11"/>
        <v>634403.63836528</v>
      </c>
      <c r="L36" s="61">
        <f t="shared" si="11"/>
        <v>260388.19681415998</v>
      </c>
      <c r="M36" s="61">
        <f t="shared" si="11"/>
        <v>138013.17795968003</v>
      </c>
      <c r="N36" s="61">
        <f>N37+N38+N39+N40</f>
        <v>6089621.482509061</v>
      </c>
    </row>
    <row r="37" spans="1:14" ht="18.75" customHeight="1">
      <c r="A37" s="58" t="s">
        <v>55</v>
      </c>
      <c r="B37" s="55">
        <f aca="true" t="shared" si="12" ref="B37:M37">B29*B7</f>
        <v>793374.5867999999</v>
      </c>
      <c r="C37" s="55">
        <f t="shared" si="12"/>
        <v>515134.30799999996</v>
      </c>
      <c r="D37" s="55">
        <f t="shared" si="12"/>
        <v>571665.6296</v>
      </c>
      <c r="E37" s="55">
        <f t="shared" si="12"/>
        <v>138935.63309999998</v>
      </c>
      <c r="F37" s="55">
        <f t="shared" si="12"/>
        <v>533619.2940000001</v>
      </c>
      <c r="G37" s="55">
        <f t="shared" si="12"/>
        <v>626352.599</v>
      </c>
      <c r="H37" s="55">
        <f t="shared" si="12"/>
        <v>703660.896</v>
      </c>
      <c r="I37" s="55">
        <f t="shared" si="12"/>
        <v>637552.9088</v>
      </c>
      <c r="J37" s="55">
        <f t="shared" si="12"/>
        <v>520537.95820000005</v>
      </c>
      <c r="K37" s="55">
        <f t="shared" si="12"/>
        <v>633717.7407</v>
      </c>
      <c r="L37" s="55">
        <f t="shared" si="12"/>
        <v>259897.45679999999</v>
      </c>
      <c r="M37" s="55">
        <f t="shared" si="12"/>
        <v>137713.4954</v>
      </c>
      <c r="N37" s="57">
        <f>SUM(B37:M37)</f>
        <v>6072162.5064</v>
      </c>
    </row>
    <row r="38" spans="1:14" ht="18.75" customHeight="1">
      <c r="A38" s="58" t="s">
        <v>56</v>
      </c>
      <c r="B38" s="55">
        <f aca="true" t="shared" si="13" ref="B38:M38">B30*B7</f>
        <v>-2421.93505466</v>
      </c>
      <c r="C38" s="55">
        <f t="shared" si="13"/>
        <v>-1542.328515</v>
      </c>
      <c r="D38" s="55">
        <f t="shared" si="13"/>
        <v>-1748.2453498999998</v>
      </c>
      <c r="E38" s="55">
        <f t="shared" si="13"/>
        <v>-346.3108896</v>
      </c>
      <c r="F38" s="55">
        <f t="shared" si="13"/>
        <v>-1601.0971167</v>
      </c>
      <c r="G38" s="55">
        <f t="shared" si="13"/>
        <v>-1900.8618000000001</v>
      </c>
      <c r="H38" s="55">
        <f t="shared" si="13"/>
        <v>-2003.8144</v>
      </c>
      <c r="I38" s="55">
        <f t="shared" si="13"/>
        <v>-1889.2104896</v>
      </c>
      <c r="J38" s="55">
        <f t="shared" si="13"/>
        <v>-1532.7205146000001</v>
      </c>
      <c r="K38" s="55">
        <f t="shared" si="13"/>
        <v>-1916.3423347199998</v>
      </c>
      <c r="L38" s="55">
        <f t="shared" si="13"/>
        <v>-780.41998584</v>
      </c>
      <c r="M38" s="55">
        <f t="shared" si="13"/>
        <v>-419.35744032</v>
      </c>
      <c r="N38" s="25">
        <f>SUM(B38:M38)</f>
        <v>-18102.64389094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-71763</v>
      </c>
      <c r="C42" s="25">
        <f aca="true" t="shared" si="15" ref="C42:M42">+C43+C46+C54+C55</f>
        <v>-72401.4</v>
      </c>
      <c r="D42" s="25">
        <f t="shared" si="15"/>
        <v>-58535.2</v>
      </c>
      <c r="E42" s="25">
        <f t="shared" si="15"/>
        <v>-7056.6</v>
      </c>
      <c r="F42" s="25">
        <f t="shared" si="15"/>
        <v>-45360.6</v>
      </c>
      <c r="G42" s="25">
        <f t="shared" si="15"/>
        <v>-79724</v>
      </c>
      <c r="H42" s="25">
        <f t="shared" si="15"/>
        <v>-97717</v>
      </c>
      <c r="I42" s="25">
        <f t="shared" si="15"/>
        <v>-48807.2</v>
      </c>
      <c r="J42" s="25">
        <f t="shared" si="15"/>
        <v>-61396.6</v>
      </c>
      <c r="K42" s="25">
        <f t="shared" si="15"/>
        <v>-52158.8</v>
      </c>
      <c r="L42" s="25">
        <f t="shared" si="15"/>
        <v>-29529.8</v>
      </c>
      <c r="M42" s="25">
        <f t="shared" si="15"/>
        <v>-16860.6</v>
      </c>
      <c r="N42" s="25">
        <f>+N43+N46+N54+N55</f>
        <v>-641310.8</v>
      </c>
    </row>
    <row r="43" spans="1:14" ht="18.75" customHeight="1">
      <c r="A43" s="17" t="s">
        <v>60</v>
      </c>
      <c r="B43" s="26">
        <f>B44+B45</f>
        <v>-71763</v>
      </c>
      <c r="C43" s="26">
        <f>C44+C45</f>
        <v>-72401.4</v>
      </c>
      <c r="D43" s="26">
        <f>D44+D45</f>
        <v>-58535.2</v>
      </c>
      <c r="E43" s="26">
        <f>E44+E45</f>
        <v>-7056.6</v>
      </c>
      <c r="F43" s="26">
        <f aca="true" t="shared" si="16" ref="F43:M43">F44+F45</f>
        <v>-45360.6</v>
      </c>
      <c r="G43" s="26">
        <f t="shared" si="16"/>
        <v>-79724</v>
      </c>
      <c r="H43" s="26">
        <f t="shared" si="16"/>
        <v>-97717</v>
      </c>
      <c r="I43" s="26">
        <f t="shared" si="16"/>
        <v>-48807.2</v>
      </c>
      <c r="J43" s="26">
        <f t="shared" si="16"/>
        <v>-61396.6</v>
      </c>
      <c r="K43" s="26">
        <f t="shared" si="16"/>
        <v>-52158.8</v>
      </c>
      <c r="L43" s="26">
        <f t="shared" si="16"/>
        <v>-29529.8</v>
      </c>
      <c r="M43" s="26">
        <f t="shared" si="16"/>
        <v>-16860.6</v>
      </c>
      <c r="N43" s="25">
        <f aca="true" t="shared" si="17" ref="N43:N55">SUM(B43:M43)</f>
        <v>-641310.8</v>
      </c>
    </row>
    <row r="44" spans="1:25" ht="18.75" customHeight="1">
      <c r="A44" s="13" t="s">
        <v>61</v>
      </c>
      <c r="B44" s="20">
        <f>ROUND(-B9*$D$3,2)</f>
        <v>-71763</v>
      </c>
      <c r="C44" s="20">
        <f>ROUND(-C9*$D$3,2)</f>
        <v>-72401.4</v>
      </c>
      <c r="D44" s="20">
        <f>ROUND(-D9*$D$3,2)</f>
        <v>-58535.2</v>
      </c>
      <c r="E44" s="20">
        <f>ROUND(-E9*$D$3,2)</f>
        <v>-7056.6</v>
      </c>
      <c r="F44" s="20">
        <f aca="true" t="shared" si="18" ref="F44:M44">ROUND(-F9*$D$3,2)</f>
        <v>-45360.6</v>
      </c>
      <c r="G44" s="20">
        <f t="shared" si="18"/>
        <v>-79724</v>
      </c>
      <c r="H44" s="20">
        <f t="shared" si="18"/>
        <v>-97717</v>
      </c>
      <c r="I44" s="20">
        <f t="shared" si="18"/>
        <v>-48807.2</v>
      </c>
      <c r="J44" s="20">
        <f t="shared" si="18"/>
        <v>-61396.6</v>
      </c>
      <c r="K44" s="20">
        <f t="shared" si="18"/>
        <v>-52158.8</v>
      </c>
      <c r="L44" s="20">
        <f t="shared" si="18"/>
        <v>-29529.8</v>
      </c>
      <c r="M44" s="20">
        <f t="shared" si="18"/>
        <v>-16860.6</v>
      </c>
      <c r="N44" s="47">
        <f t="shared" si="17"/>
        <v>-641310.8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722446.7317453399</v>
      </c>
      <c r="C57" s="29">
        <f t="shared" si="21"/>
        <v>443583.099485</v>
      </c>
      <c r="D57" s="29">
        <f t="shared" si="21"/>
        <v>523669.1642501</v>
      </c>
      <c r="E57" s="29">
        <f t="shared" si="21"/>
        <v>132179.00221039998</v>
      </c>
      <c r="F57" s="29">
        <f t="shared" si="21"/>
        <v>488818.99688330013</v>
      </c>
      <c r="G57" s="29">
        <f t="shared" si="21"/>
        <v>547389.8972000001</v>
      </c>
      <c r="H57" s="29">
        <f t="shared" si="21"/>
        <v>606837.6416</v>
      </c>
      <c r="I57" s="29">
        <f t="shared" si="21"/>
        <v>589403.0983104</v>
      </c>
      <c r="J57" s="29">
        <f t="shared" si="21"/>
        <v>459727.23768540006</v>
      </c>
      <c r="K57" s="29">
        <f t="shared" si="21"/>
        <v>582244.83836528</v>
      </c>
      <c r="L57" s="29">
        <f t="shared" si="21"/>
        <v>230858.39681416</v>
      </c>
      <c r="M57" s="29">
        <f t="shared" si="21"/>
        <v>121152.57795968003</v>
      </c>
      <c r="N57" s="29">
        <f>SUM(B57:M57)</f>
        <v>5448310.68250906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722446.73</v>
      </c>
      <c r="C60" s="36">
        <f aca="true" t="shared" si="22" ref="C60:M60">SUM(C61:C74)</f>
        <v>443583.08999999997</v>
      </c>
      <c r="D60" s="36">
        <f t="shared" si="22"/>
        <v>523669.16</v>
      </c>
      <c r="E60" s="36">
        <f t="shared" si="22"/>
        <v>132179</v>
      </c>
      <c r="F60" s="36">
        <f t="shared" si="22"/>
        <v>488818.99</v>
      </c>
      <c r="G60" s="36">
        <f t="shared" si="22"/>
        <v>547389.9</v>
      </c>
      <c r="H60" s="36">
        <f t="shared" si="22"/>
        <v>606837.65</v>
      </c>
      <c r="I60" s="36">
        <f t="shared" si="22"/>
        <v>589403.1</v>
      </c>
      <c r="J60" s="36">
        <f t="shared" si="22"/>
        <v>459727.24</v>
      </c>
      <c r="K60" s="36">
        <f t="shared" si="22"/>
        <v>582244.84</v>
      </c>
      <c r="L60" s="36">
        <f t="shared" si="22"/>
        <v>230858.4</v>
      </c>
      <c r="M60" s="36">
        <f t="shared" si="22"/>
        <v>121152.58</v>
      </c>
      <c r="N60" s="29">
        <f>SUM(N61:N74)</f>
        <v>5448310.68</v>
      </c>
    </row>
    <row r="61" spans="1:15" ht="18.75" customHeight="1">
      <c r="A61" s="17" t="s">
        <v>75</v>
      </c>
      <c r="B61" s="36">
        <v>132387.44</v>
      </c>
      <c r="C61" s="36">
        <v>126907.37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259294.81</v>
      </c>
      <c r="O61"/>
    </row>
    <row r="62" spans="1:15" ht="18.75" customHeight="1">
      <c r="A62" s="17" t="s">
        <v>76</v>
      </c>
      <c r="B62" s="36">
        <v>590059.29</v>
      </c>
      <c r="C62" s="36">
        <v>316675.72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906735.01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523669.16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523669.16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132179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132179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488818.99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488818.99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547389.9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547389.9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466552.75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466552.75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140284.9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140284.9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589403.1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589403.1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459727.24</v>
      </c>
      <c r="K70" s="35">
        <v>0</v>
      </c>
      <c r="L70" s="35">
        <v>0</v>
      </c>
      <c r="M70" s="35">
        <v>0</v>
      </c>
      <c r="N70" s="29">
        <f t="shared" si="23"/>
        <v>459727.24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582244.84</v>
      </c>
      <c r="L71" s="35">
        <v>0</v>
      </c>
      <c r="M71" s="62"/>
      <c r="N71" s="26">
        <f t="shared" si="23"/>
        <v>582244.84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230858.4</v>
      </c>
      <c r="M72" s="35">
        <v>0</v>
      </c>
      <c r="N72" s="29">
        <f t="shared" si="23"/>
        <v>230858.4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121152.58</v>
      </c>
      <c r="N73" s="26">
        <f t="shared" si="23"/>
        <v>121152.58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2.2966197979185288</v>
      </c>
      <c r="C78" s="45">
        <v>2.2451042306354276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1.9807179026652981</v>
      </c>
      <c r="C79" s="45">
        <v>1.8690101140564535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1.8161115937362304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2.5255410242948613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2.121224960422276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1.682542558180716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1.9798173245033115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1.9348123453919837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1.921579325773196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2.164333276650691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2.069137087260333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2.45853346942896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2.4095320709466117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2016-11-18T12:36:49Z</dcterms:modified>
  <cp:category/>
  <cp:version/>
  <cp:contentType/>
  <cp:contentStatus/>
</cp:coreProperties>
</file>