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<sst xmlns="http://schemas.openxmlformats.org/spreadsheetml/2006/main" count="105" uniqueCount="103">
  <si>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</si>
  <si>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</si>
  <si>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</si>
  <si>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</si>
  <si>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</si>
  <si>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</si>
  <si>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</si>
  <si>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</si>
  <si>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</si>
  <si>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</si>
  <si>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</si>
  <si>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</si>
  <si>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</si>
  <si>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</si>
  <si>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</si>
  <si>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</si>
  <si>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</si>
  <si>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</si>
  <si>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</si>
  <si>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</si>
  <si>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</si>
  <si>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</si>
  <si>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</si>
  <si>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</si>
  <si>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</si>
  <si>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</si>
  <si>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</si>
  <si>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</si>
  <si>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</si>
  <si>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</si>
  <si>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</si>
  <si>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</si>
  <si>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</si>
  <si>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</si>
  <si>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</si>
  <si>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</si>
  <si>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</si>
  <si>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</si>
  <si>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</si>
  <si>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</si>
  <si>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</si>
  <si>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</si>
  <si>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</si>
  <si>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</si>
  <si>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</si>
  <si>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</si>
  <si>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</si>
  <si>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</si>
  <si>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</si>
  <si>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</si>
  <si>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</si>
  <si>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</si>
  <si>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</si>
  <si>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</si>
  <si>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</si>
  <si>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</si>
  <si>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</si>
  <si>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</si>
  <si>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</si>
  <si>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</si>
  <si>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</si>
  <si>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</si>
  <si>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</si>
  <si>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</si>
  <si>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</si>
  <si>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</si>
  <si>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</si>
  <si>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</si>
  <si>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</si>
  <si>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</si>
  <si>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</si>
  <si>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</si>
  <si>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</si>
  <si>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</si>
  <si>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</si>
  <si>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</si>
  <si>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</si>
  <si>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</si>
  <si>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</si>
  <si>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</si>
  <si>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</si>
  <si>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</si>
  <si>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</si>
  <si>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</si>
  <si>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</si>
  <si>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</si>
  <si>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</si>
  <si>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</si>
  <si>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</si>
  <si>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</si>
  <si>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</si>
  <si>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</si>
  <si>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</si>
  <si>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</si>
  <si>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</si>
  <si>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</si>
  <si>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</si>
  <si>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</si>
  <si>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</si>
  <si>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</si>
  <si>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</si>
  <si>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</si>
  <si>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03/11/16 - VENCIMENTO 17/11/16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</si>
</sst>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514056</v>
      </c>
      <c r="C7" s="10">
        <f>C8+C20+C24</f>
        <v>375549</v>
      </c>
      <c r="D7" s="10">
        <f>D8+D20+D24</f>
        <v>386829</v>
      </c>
      <c r="E7" s="10">
        <f>E8+E20+E24</f>
        <v>62770</v>
      </c>
      <c r="F7" s="10">
        <f aca="true" t="shared" si="0" ref="F7:M7">F8+F20+F24</f>
        <v>327753</v>
      </c>
      <c r="G7" s="10">
        <f t="shared" si="0"/>
        <v>509860</v>
      </c>
      <c r="H7" s="10">
        <f t="shared" si="0"/>
        <v>469881</v>
      </c>
      <c r="I7" s="10">
        <f t="shared" si="0"/>
        <v>413717</v>
      </c>
      <c r="J7" s="10">
        <f t="shared" si="0"/>
        <v>293797</v>
      </c>
      <c r="K7" s="10">
        <f t="shared" si="0"/>
        <v>360792</v>
      </c>
      <c r="L7" s="10">
        <f t="shared" si="0"/>
        <v>154408</v>
      </c>
      <c r="M7" s="10">
        <f t="shared" si="0"/>
        <v>88305</v>
      </c>
      <c r="N7" s="10">
        <f>+N8+N20+N24</f>
        <v>3957717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218457</v>
      </c>
      <c r="C8" s="12">
        <f>+C9+C12+C16</f>
        <v>172204</v>
      </c>
      <c r="D8" s="12">
        <f>+D9+D12+D16</f>
        <v>190915</v>
      </c>
      <c r="E8" s="12">
        <f>+E9+E12+E16</f>
        <v>27984</v>
      </c>
      <c r="F8" s="12">
        <f aca="true" t="shared" si="1" ref="F8:M8">+F9+F12+F16</f>
        <v>146380</v>
      </c>
      <c r="G8" s="12">
        <f t="shared" si="1"/>
        <v>240189</v>
      </c>
      <c r="H8" s="12">
        <f t="shared" si="1"/>
        <v>217818</v>
      </c>
      <c r="I8" s="12">
        <f t="shared" si="1"/>
        <v>198361</v>
      </c>
      <c r="J8" s="12">
        <f t="shared" si="1"/>
        <v>140823</v>
      </c>
      <c r="K8" s="12">
        <f t="shared" si="1"/>
        <v>162571</v>
      </c>
      <c r="L8" s="12">
        <f t="shared" si="1"/>
        <v>78699</v>
      </c>
      <c r="M8" s="12">
        <f t="shared" si="1"/>
        <v>46712</v>
      </c>
      <c r="N8" s="12">
        <f>SUM(B8:M8)</f>
        <v>1841113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19359</v>
      </c>
      <c r="C9" s="14">
        <v>19505</v>
      </c>
      <c r="D9" s="14">
        <v>13336</v>
      </c>
      <c r="E9" s="14">
        <v>1586</v>
      </c>
      <c r="F9" s="14">
        <v>11264</v>
      </c>
      <c r="G9" s="14">
        <v>20450</v>
      </c>
      <c r="H9" s="14">
        <v>25795</v>
      </c>
      <c r="I9" s="14">
        <v>12289</v>
      </c>
      <c r="J9" s="14">
        <v>15696</v>
      </c>
      <c r="K9" s="14">
        <v>12443</v>
      </c>
      <c r="L9" s="14">
        <v>8694</v>
      </c>
      <c r="M9" s="14">
        <v>5498</v>
      </c>
      <c r="N9" s="12">
        <f aca="true" t="shared" si="2" ref="N9:N19">SUM(B9:M9)</f>
        <v>165915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19359</v>
      </c>
      <c r="C10" s="14">
        <f>+C9-C11</f>
        <v>19505</v>
      </c>
      <c r="D10" s="14">
        <f>+D9-D11</f>
        <v>13336</v>
      </c>
      <c r="E10" s="14">
        <f>+E9-E11</f>
        <v>1586</v>
      </c>
      <c r="F10" s="14">
        <f aca="true" t="shared" si="3" ref="F10:M10">+F9-F11</f>
        <v>11264</v>
      </c>
      <c r="G10" s="14">
        <f t="shared" si="3"/>
        <v>20450</v>
      </c>
      <c r="H10" s="14">
        <f t="shared" si="3"/>
        <v>25795</v>
      </c>
      <c r="I10" s="14">
        <f t="shared" si="3"/>
        <v>12289</v>
      </c>
      <c r="J10" s="14">
        <f t="shared" si="3"/>
        <v>15696</v>
      </c>
      <c r="K10" s="14">
        <f t="shared" si="3"/>
        <v>12443</v>
      </c>
      <c r="L10" s="14">
        <f t="shared" si="3"/>
        <v>8694</v>
      </c>
      <c r="M10" s="14">
        <f t="shared" si="3"/>
        <v>5498</v>
      </c>
      <c r="N10" s="12">
        <f t="shared" si="2"/>
        <v>165915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164810</v>
      </c>
      <c r="C12" s="14">
        <f>C13+C14+C15</f>
        <v>129097</v>
      </c>
      <c r="D12" s="14">
        <f>D13+D14+D15</f>
        <v>151818</v>
      </c>
      <c r="E12" s="14">
        <f>E13+E14+E15</f>
        <v>22632</v>
      </c>
      <c r="F12" s="14">
        <f aca="true" t="shared" si="4" ref="F12:M12">F13+F14+F15</f>
        <v>113731</v>
      </c>
      <c r="G12" s="14">
        <f t="shared" si="4"/>
        <v>184503</v>
      </c>
      <c r="H12" s="14">
        <f t="shared" si="4"/>
        <v>161411</v>
      </c>
      <c r="I12" s="14">
        <f t="shared" si="4"/>
        <v>154784</v>
      </c>
      <c r="J12" s="14">
        <f t="shared" si="4"/>
        <v>104129</v>
      </c>
      <c r="K12" s="14">
        <f t="shared" si="4"/>
        <v>121715</v>
      </c>
      <c r="L12" s="14">
        <f t="shared" si="4"/>
        <v>59451</v>
      </c>
      <c r="M12" s="14">
        <f t="shared" si="4"/>
        <v>35671</v>
      </c>
      <c r="N12" s="12">
        <f t="shared" si="2"/>
        <v>1403752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76834</v>
      </c>
      <c r="C13" s="14">
        <v>62232</v>
      </c>
      <c r="D13" s="14">
        <v>71106</v>
      </c>
      <c r="E13" s="14">
        <v>10693</v>
      </c>
      <c r="F13" s="14">
        <v>52399</v>
      </c>
      <c r="G13" s="14">
        <v>87818</v>
      </c>
      <c r="H13" s="14">
        <v>80004</v>
      </c>
      <c r="I13" s="14">
        <v>75423</v>
      </c>
      <c r="J13" s="14">
        <v>48489</v>
      </c>
      <c r="K13" s="14">
        <v>56831</v>
      </c>
      <c r="L13" s="14">
        <v>27941</v>
      </c>
      <c r="M13" s="14">
        <v>16012</v>
      </c>
      <c r="N13" s="12">
        <f t="shared" si="2"/>
        <v>665782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83208</v>
      </c>
      <c r="C14" s="14">
        <v>60937</v>
      </c>
      <c r="D14" s="14">
        <v>77475</v>
      </c>
      <c r="E14" s="14">
        <v>11117</v>
      </c>
      <c r="F14" s="14">
        <v>57195</v>
      </c>
      <c r="G14" s="14">
        <v>88283</v>
      </c>
      <c r="H14" s="14">
        <v>75582</v>
      </c>
      <c r="I14" s="14">
        <v>76380</v>
      </c>
      <c r="J14" s="14">
        <v>52222</v>
      </c>
      <c r="K14" s="14">
        <v>61597</v>
      </c>
      <c r="L14" s="14">
        <v>29427</v>
      </c>
      <c r="M14" s="14">
        <v>18791</v>
      </c>
      <c r="N14" s="12">
        <f t="shared" si="2"/>
        <v>692214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4768</v>
      </c>
      <c r="C15" s="14">
        <v>5928</v>
      </c>
      <c r="D15" s="14">
        <v>3237</v>
      </c>
      <c r="E15" s="14">
        <v>822</v>
      </c>
      <c r="F15" s="14">
        <v>4137</v>
      </c>
      <c r="G15" s="14">
        <v>8402</v>
      </c>
      <c r="H15" s="14">
        <v>5825</v>
      </c>
      <c r="I15" s="14">
        <v>2981</v>
      </c>
      <c r="J15" s="14">
        <v>3418</v>
      </c>
      <c r="K15" s="14">
        <v>3287</v>
      </c>
      <c r="L15" s="14">
        <v>2083</v>
      </c>
      <c r="M15" s="14">
        <v>868</v>
      </c>
      <c r="N15" s="12">
        <f t="shared" si="2"/>
        <v>45756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34288</v>
      </c>
      <c r="C16" s="14">
        <f>C17+C18+C19</f>
        <v>23602</v>
      </c>
      <c r="D16" s="14">
        <f>D17+D18+D19</f>
        <v>25761</v>
      </c>
      <c r="E16" s="14">
        <f>E17+E18+E19</f>
        <v>3766</v>
      </c>
      <c r="F16" s="14">
        <f aca="true" t="shared" si="5" ref="F16:M16">F17+F18+F19</f>
        <v>21385</v>
      </c>
      <c r="G16" s="14">
        <f t="shared" si="5"/>
        <v>35236</v>
      </c>
      <c r="H16" s="14">
        <f t="shared" si="5"/>
        <v>30612</v>
      </c>
      <c r="I16" s="14">
        <f t="shared" si="5"/>
        <v>31288</v>
      </c>
      <c r="J16" s="14">
        <f t="shared" si="5"/>
        <v>20998</v>
      </c>
      <c r="K16" s="14">
        <f t="shared" si="5"/>
        <v>28413</v>
      </c>
      <c r="L16" s="14">
        <f t="shared" si="5"/>
        <v>10554</v>
      </c>
      <c r="M16" s="14">
        <f t="shared" si="5"/>
        <v>5543</v>
      </c>
      <c r="N16" s="12">
        <f t="shared" si="2"/>
        <v>271446</v>
      </c>
    </row>
    <row r="17" spans="1:25" ht="18.75" customHeight="1">
      <c r="A17" s="15" t="s">
        <v>16</v>
      </c>
      <c r="B17" s="14">
        <v>18298</v>
      </c>
      <c r="C17" s="14">
        <v>13266</v>
      </c>
      <c r="D17" s="14">
        <v>12152</v>
      </c>
      <c r="E17" s="14">
        <v>2008</v>
      </c>
      <c r="F17" s="14">
        <v>11099</v>
      </c>
      <c r="G17" s="14">
        <v>18880</v>
      </c>
      <c r="H17" s="14">
        <v>16565</v>
      </c>
      <c r="I17" s="14">
        <v>17244</v>
      </c>
      <c r="J17" s="14">
        <v>11103</v>
      </c>
      <c r="K17" s="14">
        <v>15363</v>
      </c>
      <c r="L17" s="14">
        <v>5824</v>
      </c>
      <c r="M17" s="14">
        <v>2898</v>
      </c>
      <c r="N17" s="12">
        <f t="shared" si="2"/>
        <v>144700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14904</v>
      </c>
      <c r="C18" s="14">
        <v>9011</v>
      </c>
      <c r="D18" s="14">
        <v>12817</v>
      </c>
      <c r="E18" s="14">
        <v>1645</v>
      </c>
      <c r="F18" s="14">
        <v>9220</v>
      </c>
      <c r="G18" s="14">
        <v>14423</v>
      </c>
      <c r="H18" s="14">
        <v>12721</v>
      </c>
      <c r="I18" s="14">
        <v>13353</v>
      </c>
      <c r="J18" s="14">
        <v>9223</v>
      </c>
      <c r="K18" s="14">
        <v>12445</v>
      </c>
      <c r="L18" s="14">
        <v>4397</v>
      </c>
      <c r="M18" s="14">
        <v>2483</v>
      </c>
      <c r="N18" s="12">
        <f t="shared" si="2"/>
        <v>116642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1086</v>
      </c>
      <c r="C19" s="14">
        <v>1325</v>
      </c>
      <c r="D19" s="14">
        <v>792</v>
      </c>
      <c r="E19" s="14">
        <v>113</v>
      </c>
      <c r="F19" s="14">
        <v>1066</v>
      </c>
      <c r="G19" s="14">
        <v>1933</v>
      </c>
      <c r="H19" s="14">
        <v>1326</v>
      </c>
      <c r="I19" s="14">
        <v>691</v>
      </c>
      <c r="J19" s="14">
        <v>672</v>
      </c>
      <c r="K19" s="14">
        <v>605</v>
      </c>
      <c r="L19" s="14">
        <v>333</v>
      </c>
      <c r="M19" s="14">
        <v>162</v>
      </c>
      <c r="N19" s="12">
        <f t="shared" si="2"/>
        <v>10104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121088</v>
      </c>
      <c r="C20" s="18">
        <f>C21+C22+C23</f>
        <v>76169</v>
      </c>
      <c r="D20" s="18">
        <f>D21+D22+D23</f>
        <v>71689</v>
      </c>
      <c r="E20" s="18">
        <f>E21+E22+E23</f>
        <v>11559</v>
      </c>
      <c r="F20" s="18">
        <f aca="true" t="shared" si="6" ref="F20:M20">F21+F22+F23</f>
        <v>60455</v>
      </c>
      <c r="G20" s="18">
        <f t="shared" si="6"/>
        <v>96156</v>
      </c>
      <c r="H20" s="18">
        <f t="shared" si="6"/>
        <v>103607</v>
      </c>
      <c r="I20" s="18">
        <f t="shared" si="6"/>
        <v>92063</v>
      </c>
      <c r="J20" s="18">
        <f t="shared" si="6"/>
        <v>62378</v>
      </c>
      <c r="K20" s="18">
        <f t="shared" si="6"/>
        <v>94382</v>
      </c>
      <c r="L20" s="18">
        <f t="shared" si="6"/>
        <v>39094</v>
      </c>
      <c r="M20" s="18">
        <f t="shared" si="6"/>
        <v>21709</v>
      </c>
      <c r="N20" s="12">
        <f aca="true" t="shared" si="7" ref="N20:N26">SUM(B20:M20)</f>
        <v>850349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60820</v>
      </c>
      <c r="C21" s="14">
        <v>41359</v>
      </c>
      <c r="D21" s="14">
        <v>37621</v>
      </c>
      <c r="E21" s="14">
        <v>6175</v>
      </c>
      <c r="F21" s="14">
        <v>30828</v>
      </c>
      <c r="G21" s="14">
        <v>51577</v>
      </c>
      <c r="H21" s="14">
        <v>57593</v>
      </c>
      <c r="I21" s="14">
        <v>49998</v>
      </c>
      <c r="J21" s="14">
        <v>32390</v>
      </c>
      <c r="K21" s="14">
        <v>48539</v>
      </c>
      <c r="L21" s="14">
        <v>20544</v>
      </c>
      <c r="M21" s="14">
        <v>11012</v>
      </c>
      <c r="N21" s="12">
        <f t="shared" si="7"/>
        <v>448456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57835</v>
      </c>
      <c r="C22" s="14">
        <v>32539</v>
      </c>
      <c r="D22" s="14">
        <v>32794</v>
      </c>
      <c r="E22" s="14">
        <v>5068</v>
      </c>
      <c r="F22" s="14">
        <v>28175</v>
      </c>
      <c r="G22" s="14">
        <v>41659</v>
      </c>
      <c r="H22" s="14">
        <v>43764</v>
      </c>
      <c r="I22" s="14">
        <v>40537</v>
      </c>
      <c r="J22" s="14">
        <v>28639</v>
      </c>
      <c r="K22" s="14">
        <v>44017</v>
      </c>
      <c r="L22" s="14">
        <v>17718</v>
      </c>
      <c r="M22" s="14">
        <v>10267</v>
      </c>
      <c r="N22" s="12">
        <f t="shared" si="7"/>
        <v>383012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2433</v>
      </c>
      <c r="C23" s="14">
        <v>2271</v>
      </c>
      <c r="D23" s="14">
        <v>1274</v>
      </c>
      <c r="E23" s="14">
        <v>316</v>
      </c>
      <c r="F23" s="14">
        <v>1452</v>
      </c>
      <c r="G23" s="14">
        <v>2920</v>
      </c>
      <c r="H23" s="14">
        <v>2250</v>
      </c>
      <c r="I23" s="14">
        <v>1528</v>
      </c>
      <c r="J23" s="14">
        <v>1349</v>
      </c>
      <c r="K23" s="14">
        <v>1826</v>
      </c>
      <c r="L23" s="14">
        <v>832</v>
      </c>
      <c r="M23" s="14">
        <v>430</v>
      </c>
      <c r="N23" s="12">
        <f t="shared" si="7"/>
        <v>18881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174511</v>
      </c>
      <c r="C24" s="14">
        <f>C25+C26</f>
        <v>127176</v>
      </c>
      <c r="D24" s="14">
        <f>D25+D26</f>
        <v>124225</v>
      </c>
      <c r="E24" s="14">
        <f>E25+E26</f>
        <v>23227</v>
      </c>
      <c r="F24" s="14">
        <f aca="true" t="shared" si="8" ref="F24:M24">F25+F26</f>
        <v>120918</v>
      </c>
      <c r="G24" s="14">
        <f t="shared" si="8"/>
        <v>173515</v>
      </c>
      <c r="H24" s="14">
        <f t="shared" si="8"/>
        <v>148456</v>
      </c>
      <c r="I24" s="14">
        <f t="shared" si="8"/>
        <v>123293</v>
      </c>
      <c r="J24" s="14">
        <f t="shared" si="8"/>
        <v>90596</v>
      </c>
      <c r="K24" s="14">
        <f t="shared" si="8"/>
        <v>103839</v>
      </c>
      <c r="L24" s="14">
        <f t="shared" si="8"/>
        <v>36615</v>
      </c>
      <c r="M24" s="14">
        <f t="shared" si="8"/>
        <v>19884</v>
      </c>
      <c r="N24" s="12">
        <f t="shared" si="7"/>
        <v>1266255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69724</v>
      </c>
      <c r="C25" s="14">
        <v>58427</v>
      </c>
      <c r="D25" s="14">
        <v>56429</v>
      </c>
      <c r="E25" s="14">
        <v>11792</v>
      </c>
      <c r="F25" s="14">
        <v>53857</v>
      </c>
      <c r="G25" s="14">
        <v>81451</v>
      </c>
      <c r="H25" s="14">
        <v>72303</v>
      </c>
      <c r="I25" s="14">
        <v>49571</v>
      </c>
      <c r="J25" s="14">
        <v>41395</v>
      </c>
      <c r="K25" s="14">
        <v>42177</v>
      </c>
      <c r="L25" s="14">
        <v>15250</v>
      </c>
      <c r="M25" s="14">
        <v>7143</v>
      </c>
      <c r="N25" s="12">
        <f t="shared" si="7"/>
        <v>559519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104787</v>
      </c>
      <c r="C26" s="14">
        <v>68749</v>
      </c>
      <c r="D26" s="14">
        <v>67796</v>
      </c>
      <c r="E26" s="14">
        <v>11435</v>
      </c>
      <c r="F26" s="14">
        <v>67061</v>
      </c>
      <c r="G26" s="14">
        <v>92064</v>
      </c>
      <c r="H26" s="14">
        <v>76153</v>
      </c>
      <c r="I26" s="14">
        <v>73722</v>
      </c>
      <c r="J26" s="14">
        <v>49201</v>
      </c>
      <c r="K26" s="14">
        <v>61662</v>
      </c>
      <c r="L26" s="14">
        <v>21365</v>
      </c>
      <c r="M26" s="14">
        <v>12741</v>
      </c>
      <c r="N26" s="12">
        <f t="shared" si="7"/>
        <v>706736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1043195.1747457599</v>
      </c>
      <c r="C36" s="61">
        <f aca="true" t="shared" si="11" ref="C36:M36">C37+C38+C39+C40</f>
        <v>736414.4947445</v>
      </c>
      <c r="D36" s="61">
        <f t="shared" si="11"/>
        <v>712157.36759145</v>
      </c>
      <c r="E36" s="61">
        <f t="shared" si="11"/>
        <v>158438.66096799998</v>
      </c>
      <c r="F36" s="61">
        <f t="shared" si="11"/>
        <v>694586.1698136501</v>
      </c>
      <c r="G36" s="61">
        <f t="shared" si="11"/>
        <v>856881.6040000002</v>
      </c>
      <c r="H36" s="61">
        <f t="shared" si="11"/>
        <v>924287.2129</v>
      </c>
      <c r="I36" s="61">
        <f t="shared" si="11"/>
        <v>794364.4481605999</v>
      </c>
      <c r="J36" s="61">
        <f t="shared" si="11"/>
        <v>635408.1107371</v>
      </c>
      <c r="K36" s="61">
        <f t="shared" si="11"/>
        <v>746068.18820992</v>
      </c>
      <c r="L36" s="61">
        <f t="shared" si="11"/>
        <v>379035.18504343997</v>
      </c>
      <c r="M36" s="61">
        <f t="shared" si="11"/>
        <v>212384.23174080002</v>
      </c>
      <c r="N36" s="61">
        <f>N37+N38+N39+N40</f>
        <v>7893220.848655219</v>
      </c>
    </row>
    <row r="37" spans="1:14" ht="18.75" customHeight="1">
      <c r="A37" s="58" t="s">
        <v>55</v>
      </c>
      <c r="B37" s="55">
        <f aca="true" t="shared" si="12" ref="B37:M37">B29*B7</f>
        <v>1043122.4352</v>
      </c>
      <c r="C37" s="55">
        <f t="shared" si="12"/>
        <v>736226.2596</v>
      </c>
      <c r="D37" s="55">
        <f t="shared" si="12"/>
        <v>702017.2692</v>
      </c>
      <c r="E37" s="55">
        <f t="shared" si="12"/>
        <v>158186.677</v>
      </c>
      <c r="F37" s="55">
        <f t="shared" si="12"/>
        <v>694508.6070000001</v>
      </c>
      <c r="G37" s="55">
        <f t="shared" si="12"/>
        <v>856819.7300000001</v>
      </c>
      <c r="H37" s="55">
        <f t="shared" si="12"/>
        <v>924020.9865</v>
      </c>
      <c r="I37" s="55">
        <f t="shared" si="12"/>
        <v>794171.1532</v>
      </c>
      <c r="J37" s="55">
        <f t="shared" si="12"/>
        <v>635159.7343</v>
      </c>
      <c r="K37" s="55">
        <f t="shared" si="12"/>
        <v>745720.9848</v>
      </c>
      <c r="L37" s="55">
        <f t="shared" si="12"/>
        <v>378901.7912</v>
      </c>
      <c r="M37" s="55">
        <f t="shared" si="12"/>
        <v>212311.7115</v>
      </c>
      <c r="N37" s="57">
        <f>SUM(B37:M37)</f>
        <v>7881167.339499999</v>
      </c>
    </row>
    <row r="38" spans="1:14" ht="18.75" customHeight="1">
      <c r="A38" s="58" t="s">
        <v>56</v>
      </c>
      <c r="B38" s="55">
        <f aca="true" t="shared" si="13" ref="B38:M38">B30*B7</f>
        <v>-3184.34045424</v>
      </c>
      <c r="C38" s="55">
        <f t="shared" si="13"/>
        <v>-2204.2848555</v>
      </c>
      <c r="D38" s="55">
        <f t="shared" si="13"/>
        <v>-2146.88160855</v>
      </c>
      <c r="E38" s="55">
        <f t="shared" si="13"/>
        <v>-394.296032</v>
      </c>
      <c r="F38" s="55">
        <f t="shared" si="13"/>
        <v>-2083.83718635</v>
      </c>
      <c r="G38" s="55">
        <f t="shared" si="13"/>
        <v>-2600.286</v>
      </c>
      <c r="H38" s="55">
        <f t="shared" si="13"/>
        <v>-2631.3336</v>
      </c>
      <c r="I38" s="55">
        <f t="shared" si="13"/>
        <v>-2353.3050394</v>
      </c>
      <c r="J38" s="55">
        <f t="shared" si="13"/>
        <v>-1870.2235629000002</v>
      </c>
      <c r="K38" s="55">
        <f t="shared" si="13"/>
        <v>-2255.0365900799998</v>
      </c>
      <c r="L38" s="55">
        <f t="shared" si="13"/>
        <v>-1137.76615656</v>
      </c>
      <c r="M38" s="55">
        <f t="shared" si="13"/>
        <v>-646.5197592000001</v>
      </c>
      <c r="N38" s="25">
        <f>SUM(B38:M38)</f>
        <v>-23508.11084478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-73564.2</v>
      </c>
      <c r="C42" s="25">
        <f aca="true" t="shared" si="15" ref="C42:M42">+C43+C46+C54+C55</f>
        <v>-74119</v>
      </c>
      <c r="D42" s="25">
        <f t="shared" si="15"/>
        <v>-50676.8</v>
      </c>
      <c r="E42" s="25">
        <f t="shared" si="15"/>
        <v>-6026.8</v>
      </c>
      <c r="F42" s="25">
        <f t="shared" si="15"/>
        <v>-42803.2</v>
      </c>
      <c r="G42" s="25">
        <f t="shared" si="15"/>
        <v>-77710</v>
      </c>
      <c r="H42" s="25">
        <f t="shared" si="15"/>
        <v>-98021</v>
      </c>
      <c r="I42" s="25">
        <f t="shared" si="15"/>
        <v>-46698.2</v>
      </c>
      <c r="J42" s="25">
        <f t="shared" si="15"/>
        <v>-59644.8</v>
      </c>
      <c r="K42" s="25">
        <f t="shared" si="15"/>
        <v>-47283.4</v>
      </c>
      <c r="L42" s="25">
        <f t="shared" si="15"/>
        <v>-33037.2</v>
      </c>
      <c r="M42" s="25">
        <f t="shared" si="15"/>
        <v>-20892.4</v>
      </c>
      <c r="N42" s="25">
        <f>+N43+N46+N54+N55</f>
        <v>-630477</v>
      </c>
    </row>
    <row r="43" spans="1:14" ht="18.75" customHeight="1">
      <c r="A43" s="17" t="s">
        <v>60</v>
      </c>
      <c r="B43" s="26">
        <f>B44+B45</f>
        <v>-73564.2</v>
      </c>
      <c r="C43" s="26">
        <f>C44+C45</f>
        <v>-74119</v>
      </c>
      <c r="D43" s="26">
        <f>D44+D45</f>
        <v>-50676.8</v>
      </c>
      <c r="E43" s="26">
        <f>E44+E45</f>
        <v>-6026.8</v>
      </c>
      <c r="F43" s="26">
        <f aca="true" t="shared" si="16" ref="F43:M43">F44+F45</f>
        <v>-42803.2</v>
      </c>
      <c r="G43" s="26">
        <f t="shared" si="16"/>
        <v>-77710</v>
      </c>
      <c r="H43" s="26">
        <f t="shared" si="16"/>
        <v>-98021</v>
      </c>
      <c r="I43" s="26">
        <f t="shared" si="16"/>
        <v>-46698.2</v>
      </c>
      <c r="J43" s="26">
        <f t="shared" si="16"/>
        <v>-59644.8</v>
      </c>
      <c r="K43" s="26">
        <f t="shared" si="16"/>
        <v>-47283.4</v>
      </c>
      <c r="L43" s="26">
        <f t="shared" si="16"/>
        <v>-33037.2</v>
      </c>
      <c r="M43" s="26">
        <f t="shared" si="16"/>
        <v>-20892.4</v>
      </c>
      <c r="N43" s="25">
        <f aca="true" t="shared" si="17" ref="N43:N55">SUM(B43:M43)</f>
        <v>-630477</v>
      </c>
    </row>
    <row r="44" spans="1:25" ht="18.75" customHeight="1">
      <c r="A44" s="13" t="s">
        <v>61</v>
      </c>
      <c r="B44" s="20">
        <f>ROUND(-B9*$D$3,2)</f>
        <v>-73564.2</v>
      </c>
      <c r="C44" s="20">
        <f>ROUND(-C9*$D$3,2)</f>
        <v>-74119</v>
      </c>
      <c r="D44" s="20">
        <f>ROUND(-D9*$D$3,2)</f>
        <v>-50676.8</v>
      </c>
      <c r="E44" s="20">
        <f>ROUND(-E9*$D$3,2)</f>
        <v>-6026.8</v>
      </c>
      <c r="F44" s="20">
        <f aca="true" t="shared" si="18" ref="F44:M44">ROUND(-F9*$D$3,2)</f>
        <v>-42803.2</v>
      </c>
      <c r="G44" s="20">
        <f t="shared" si="18"/>
        <v>-77710</v>
      </c>
      <c r="H44" s="20">
        <f t="shared" si="18"/>
        <v>-98021</v>
      </c>
      <c r="I44" s="20">
        <f t="shared" si="18"/>
        <v>-46698.2</v>
      </c>
      <c r="J44" s="20">
        <f t="shared" si="18"/>
        <v>-59644.8</v>
      </c>
      <c r="K44" s="20">
        <f t="shared" si="18"/>
        <v>-47283.4</v>
      </c>
      <c r="L44" s="20">
        <f t="shared" si="18"/>
        <v>-33037.2</v>
      </c>
      <c r="M44" s="20">
        <f t="shared" si="18"/>
        <v>-20892.4</v>
      </c>
      <c r="N44" s="47">
        <f t="shared" si="17"/>
        <v>-630477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969630.97474576</v>
      </c>
      <c r="C57" s="29">
        <f t="shared" si="21"/>
        <v>662295.4947445</v>
      </c>
      <c r="D57" s="29">
        <f t="shared" si="21"/>
        <v>661480.56759145</v>
      </c>
      <c r="E57" s="29">
        <f t="shared" si="21"/>
        <v>152411.860968</v>
      </c>
      <c r="F57" s="29">
        <f t="shared" si="21"/>
        <v>651782.9698136501</v>
      </c>
      <c r="G57" s="29">
        <f t="shared" si="21"/>
        <v>779171.6040000002</v>
      </c>
      <c r="H57" s="29">
        <f t="shared" si="21"/>
        <v>826266.2129</v>
      </c>
      <c r="I57" s="29">
        <f t="shared" si="21"/>
        <v>747666.2481606</v>
      </c>
      <c r="J57" s="29">
        <f t="shared" si="21"/>
        <v>575763.3107371</v>
      </c>
      <c r="K57" s="29">
        <f t="shared" si="21"/>
        <v>698784.7882099199</v>
      </c>
      <c r="L57" s="29">
        <f t="shared" si="21"/>
        <v>345997.98504343996</v>
      </c>
      <c r="M57" s="29">
        <f t="shared" si="21"/>
        <v>191491.83174080003</v>
      </c>
      <c r="N57" s="29">
        <f>SUM(B57:M57)</f>
        <v>7262743.848655219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969630.98</v>
      </c>
      <c r="C60" s="36">
        <f aca="true" t="shared" si="22" ref="C60:M60">SUM(C61:C74)</f>
        <v>662295.51</v>
      </c>
      <c r="D60" s="36">
        <f t="shared" si="22"/>
        <v>661480.57</v>
      </c>
      <c r="E60" s="36">
        <f t="shared" si="22"/>
        <v>152411.86</v>
      </c>
      <c r="F60" s="36">
        <f t="shared" si="22"/>
        <v>651782.97</v>
      </c>
      <c r="G60" s="36">
        <f t="shared" si="22"/>
        <v>779171.6</v>
      </c>
      <c r="H60" s="36">
        <f t="shared" si="22"/>
        <v>826266.23</v>
      </c>
      <c r="I60" s="36">
        <f t="shared" si="22"/>
        <v>747666.24</v>
      </c>
      <c r="J60" s="36">
        <f t="shared" si="22"/>
        <v>575763.31</v>
      </c>
      <c r="K60" s="36">
        <f t="shared" si="22"/>
        <v>698784.78</v>
      </c>
      <c r="L60" s="36">
        <f t="shared" si="22"/>
        <v>345997.98</v>
      </c>
      <c r="M60" s="36">
        <f t="shared" si="22"/>
        <v>191491.83</v>
      </c>
      <c r="N60" s="29">
        <f>SUM(N61:N74)</f>
        <v>7262743.859999999</v>
      </c>
    </row>
    <row r="61" spans="1:15" ht="18.75" customHeight="1">
      <c r="A61" s="17" t="s">
        <v>75</v>
      </c>
      <c r="B61" s="36">
        <v>190919.29</v>
      </c>
      <c r="C61" s="36">
        <v>191471.78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382391.07</v>
      </c>
      <c r="O61"/>
    </row>
    <row r="62" spans="1:15" ht="18.75" customHeight="1">
      <c r="A62" s="17" t="s">
        <v>76</v>
      </c>
      <c r="B62" s="36">
        <v>778711.69</v>
      </c>
      <c r="C62" s="36">
        <v>470823.73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1249535.42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661480.57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661480.57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152411.86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152411.86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651782.97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651782.97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779171.6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779171.6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639869.28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639869.28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186396.95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186396.95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747666.24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747666.24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575763.31</v>
      </c>
      <c r="K70" s="35">
        <v>0</v>
      </c>
      <c r="L70" s="35">
        <v>0</v>
      </c>
      <c r="M70" s="35">
        <v>0</v>
      </c>
      <c r="N70" s="29">
        <f t="shared" si="23"/>
        <v>575763.31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698784.78</v>
      </c>
      <c r="L71" s="35">
        <v>0</v>
      </c>
      <c r="M71" s="62"/>
      <c r="N71" s="26">
        <f t="shared" si="23"/>
        <v>698784.78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345997.98</v>
      </c>
      <c r="M72" s="35">
        <v>0</v>
      </c>
      <c r="N72" s="29">
        <f t="shared" si="23"/>
        <v>345997.98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191491.83</v>
      </c>
      <c r="N73" s="26">
        <f t="shared" si="23"/>
        <v>191491.83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2.2677616775400233</v>
      </c>
      <c r="C78" s="45">
        <v>2.2403186333572065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1.9788613967763073</v>
      </c>
      <c r="C79" s="45">
        <v>1.8663537407208102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1.814837531807207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2.524114401274494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2.1192366502019815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1.6806213548817326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1.9773377334209747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1.9331901390413464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1.9200672154168186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2.162745401542902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2.067862336775538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2.454763905001295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2.4051212472770516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2016-11-16T12:01:07Z</dcterms:modified>
  <cp:category/>
  <cp:version/>
  <cp:contentType/>
  <cp:contentStatus/>
</cp:coreProperties>
</file>