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<sst xmlns="http://schemas.openxmlformats.org/spreadsheetml/2006/main" count="105" uniqueCount="103">
  <si>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</si>
  <si>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</si>
  <si>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</si>
  <si>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</si>
  <si>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</si>
  <si>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</si>
  <si>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</si>
  <si>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</si>
  <si>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</si>
  <si>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</si>
  <si>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</si>
  <si>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</si>
  <si>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</si>
  <si>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</si>
  <si>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</si>
  <si>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</si>
  <si>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</si>
  <si>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</si>
  <si>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</si>
  <si>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</si>
  <si>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</si>
  <si>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</si>
  <si>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</si>
  <si>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</si>
  <si>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</si>
  <si>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</si>
  <si>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</si>
  <si>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</si>
  <si>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</si>
  <si>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</si>
  <si>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</si>
  <si>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</si>
  <si>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</si>
  <si>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</si>
  <si>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</si>
  <si>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</si>
  <si>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</si>
  <si>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</si>
  <si>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</si>
  <si>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</si>
  <si>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</si>
  <si>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</si>
  <si>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</si>
  <si>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</si>
  <si>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</si>
  <si>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</si>
  <si>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</si>
  <si>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</si>
  <si>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</si>
  <si>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</si>
  <si>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</si>
  <si>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</si>
  <si>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</si>
  <si>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</si>
  <si>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</si>
  <si>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</si>
  <si>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</si>
  <si>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</si>
  <si>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</si>
  <si>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</si>
  <si>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</si>
  <si>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</si>
  <si>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</si>
  <si>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</si>
  <si>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</si>
  <si>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</si>
  <si>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</si>
  <si>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</si>
  <si>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</si>
  <si>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</si>
  <si>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</si>
  <si>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</si>
  <si>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</si>
  <si>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</si>
  <si>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</si>
  <si>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</si>
  <si>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</si>
  <si>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</si>
  <si>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</si>
  <si>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</si>
  <si>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</si>
  <si>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</si>
  <si>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</si>
  <si>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</si>
  <si>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</si>
  <si>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</si>
  <si>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</si>
  <si>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</si>
  <si>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</si>
  <si>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</si>
  <si>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</si>
  <si>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</si>
  <si>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</si>
  <si>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</si>
  <si>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</si>
  <si>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</si>
  <si>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</si>
  <si>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</si>
  <si>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</si>
  <si>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</si>
  <si>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</si>
  <si>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</si>
  <si>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01/11/16 - VENCIMENTO 16/11/16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</si>
</sst>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543517</v>
      </c>
      <c r="C7" s="10">
        <f>C8+C20+C24</f>
        <v>396281</v>
      </c>
      <c r="D7" s="10">
        <f>D8+D20+D24</f>
        <v>404445</v>
      </c>
      <c r="E7" s="10">
        <f>E8+E20+E24</f>
        <v>69794</v>
      </c>
      <c r="F7" s="10">
        <f aca="true" t="shared" si="0" ref="F7:M7">F8+F20+F24</f>
        <v>347853</v>
      </c>
      <c r="G7" s="10">
        <f t="shared" si="0"/>
        <v>540735</v>
      </c>
      <c r="H7" s="10">
        <f t="shared" si="0"/>
        <v>504666</v>
      </c>
      <c r="I7" s="10">
        <f t="shared" si="0"/>
        <v>441069</v>
      </c>
      <c r="J7" s="10">
        <f t="shared" si="0"/>
        <v>320247</v>
      </c>
      <c r="K7" s="10">
        <f t="shared" si="0"/>
        <v>386685</v>
      </c>
      <c r="L7" s="10">
        <f t="shared" si="0"/>
        <v>160463</v>
      </c>
      <c r="M7" s="10">
        <f t="shared" si="0"/>
        <v>93071</v>
      </c>
      <c r="N7" s="10">
        <f>+N8+N20+N24</f>
        <v>4208826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229106</v>
      </c>
      <c r="C8" s="12">
        <f>+C9+C12+C16</f>
        <v>178296</v>
      </c>
      <c r="D8" s="12">
        <f>+D9+D12+D16</f>
        <v>198327</v>
      </c>
      <c r="E8" s="12">
        <f>+E9+E12+E16</f>
        <v>30633</v>
      </c>
      <c r="F8" s="12">
        <f aca="true" t="shared" si="1" ref="F8:M8">+F9+F12+F16</f>
        <v>154338</v>
      </c>
      <c r="G8" s="12">
        <f t="shared" si="1"/>
        <v>252251</v>
      </c>
      <c r="H8" s="12">
        <f t="shared" si="1"/>
        <v>230794</v>
      </c>
      <c r="I8" s="12">
        <f t="shared" si="1"/>
        <v>207385</v>
      </c>
      <c r="J8" s="12">
        <f t="shared" si="1"/>
        <v>150899</v>
      </c>
      <c r="K8" s="12">
        <f t="shared" si="1"/>
        <v>172344</v>
      </c>
      <c r="L8" s="12">
        <f t="shared" si="1"/>
        <v>81007</v>
      </c>
      <c r="M8" s="12">
        <f t="shared" si="1"/>
        <v>49077</v>
      </c>
      <c r="N8" s="12">
        <f>SUM(B8:M8)</f>
        <v>1934457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20593</v>
      </c>
      <c r="C9" s="14">
        <v>20558</v>
      </c>
      <c r="D9" s="14">
        <v>14362</v>
      </c>
      <c r="E9" s="14">
        <v>1779</v>
      </c>
      <c r="F9" s="14">
        <v>11988</v>
      </c>
      <c r="G9" s="14">
        <v>22735</v>
      </c>
      <c r="H9" s="14">
        <v>27896</v>
      </c>
      <c r="I9" s="14">
        <v>12922</v>
      </c>
      <c r="J9" s="14">
        <v>16982</v>
      </c>
      <c r="K9" s="14">
        <v>13581</v>
      </c>
      <c r="L9" s="14">
        <v>9186</v>
      </c>
      <c r="M9" s="14">
        <v>6089</v>
      </c>
      <c r="N9" s="12">
        <f aca="true" t="shared" si="2" ref="N9:N19">SUM(B9:M9)</f>
        <v>178671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20593</v>
      </c>
      <c r="C10" s="14">
        <f>+C9-C11</f>
        <v>20558</v>
      </c>
      <c r="D10" s="14">
        <f>+D9-D11</f>
        <v>14362</v>
      </c>
      <c r="E10" s="14">
        <f>+E9-E11</f>
        <v>1779</v>
      </c>
      <c r="F10" s="14">
        <f aca="true" t="shared" si="3" ref="F10:M10">+F9-F11</f>
        <v>11988</v>
      </c>
      <c r="G10" s="14">
        <f t="shared" si="3"/>
        <v>22735</v>
      </c>
      <c r="H10" s="14">
        <f t="shared" si="3"/>
        <v>27896</v>
      </c>
      <c r="I10" s="14">
        <f t="shared" si="3"/>
        <v>12922</v>
      </c>
      <c r="J10" s="14">
        <f t="shared" si="3"/>
        <v>16982</v>
      </c>
      <c r="K10" s="14">
        <f t="shared" si="3"/>
        <v>13581</v>
      </c>
      <c r="L10" s="14">
        <f t="shared" si="3"/>
        <v>9186</v>
      </c>
      <c r="M10" s="14">
        <f t="shared" si="3"/>
        <v>6089</v>
      </c>
      <c r="N10" s="12">
        <f t="shared" si="2"/>
        <v>178671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173120</v>
      </c>
      <c r="C12" s="14">
        <f>C13+C14+C15</f>
        <v>133517</v>
      </c>
      <c r="D12" s="14">
        <f>D13+D14+D15</f>
        <v>157439</v>
      </c>
      <c r="E12" s="14">
        <f>E13+E14+E15</f>
        <v>24602</v>
      </c>
      <c r="F12" s="14">
        <f aca="true" t="shared" si="4" ref="F12:M12">F13+F14+F15</f>
        <v>120007</v>
      </c>
      <c r="G12" s="14">
        <f t="shared" si="4"/>
        <v>192906</v>
      </c>
      <c r="H12" s="14">
        <f t="shared" si="4"/>
        <v>171112</v>
      </c>
      <c r="I12" s="14">
        <f t="shared" si="4"/>
        <v>161953</v>
      </c>
      <c r="J12" s="14">
        <f t="shared" si="4"/>
        <v>111710</v>
      </c>
      <c r="K12" s="14">
        <f t="shared" si="4"/>
        <v>129030</v>
      </c>
      <c r="L12" s="14">
        <f t="shared" si="4"/>
        <v>61000</v>
      </c>
      <c r="M12" s="14">
        <f t="shared" si="4"/>
        <v>37097</v>
      </c>
      <c r="N12" s="12">
        <f t="shared" si="2"/>
        <v>1473493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83354</v>
      </c>
      <c r="C13" s="14">
        <v>66075</v>
      </c>
      <c r="D13" s="14">
        <v>75401</v>
      </c>
      <c r="E13" s="14">
        <v>11940</v>
      </c>
      <c r="F13" s="14">
        <v>57136</v>
      </c>
      <c r="G13" s="14">
        <v>93836</v>
      </c>
      <c r="H13" s="14">
        <v>87878</v>
      </c>
      <c r="I13" s="14">
        <v>81053</v>
      </c>
      <c r="J13" s="14">
        <v>53740</v>
      </c>
      <c r="K13" s="14">
        <v>61775</v>
      </c>
      <c r="L13" s="14">
        <v>29359</v>
      </c>
      <c r="M13" s="14">
        <v>17083</v>
      </c>
      <c r="N13" s="12">
        <f t="shared" si="2"/>
        <v>718630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84975</v>
      </c>
      <c r="C14" s="14">
        <v>61575</v>
      </c>
      <c r="D14" s="14">
        <v>78864</v>
      </c>
      <c r="E14" s="14">
        <v>11786</v>
      </c>
      <c r="F14" s="14">
        <v>58812</v>
      </c>
      <c r="G14" s="14">
        <v>90842</v>
      </c>
      <c r="H14" s="14">
        <v>77329</v>
      </c>
      <c r="I14" s="14">
        <v>77939</v>
      </c>
      <c r="J14" s="14">
        <v>54560</v>
      </c>
      <c r="K14" s="14">
        <v>63981</v>
      </c>
      <c r="L14" s="14">
        <v>29637</v>
      </c>
      <c r="M14" s="14">
        <v>19163</v>
      </c>
      <c r="N14" s="12">
        <f t="shared" si="2"/>
        <v>709463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4791</v>
      </c>
      <c r="C15" s="14">
        <v>5867</v>
      </c>
      <c r="D15" s="14">
        <v>3174</v>
      </c>
      <c r="E15" s="14">
        <v>876</v>
      </c>
      <c r="F15" s="14">
        <v>4059</v>
      </c>
      <c r="G15" s="14">
        <v>8228</v>
      </c>
      <c r="H15" s="14">
        <v>5905</v>
      </c>
      <c r="I15" s="14">
        <v>2961</v>
      </c>
      <c r="J15" s="14">
        <v>3410</v>
      </c>
      <c r="K15" s="14">
        <v>3274</v>
      </c>
      <c r="L15" s="14">
        <v>2004</v>
      </c>
      <c r="M15" s="14">
        <v>851</v>
      </c>
      <c r="N15" s="12">
        <f t="shared" si="2"/>
        <v>45400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35393</v>
      </c>
      <c r="C16" s="14">
        <f>C17+C18+C19</f>
        <v>24221</v>
      </c>
      <c r="D16" s="14">
        <f>D17+D18+D19</f>
        <v>26526</v>
      </c>
      <c r="E16" s="14">
        <f>E17+E18+E19</f>
        <v>4252</v>
      </c>
      <c r="F16" s="14">
        <f aca="true" t="shared" si="5" ref="F16:M16">F17+F18+F19</f>
        <v>22343</v>
      </c>
      <c r="G16" s="14">
        <f t="shared" si="5"/>
        <v>36610</v>
      </c>
      <c r="H16" s="14">
        <f t="shared" si="5"/>
        <v>31786</v>
      </c>
      <c r="I16" s="14">
        <f t="shared" si="5"/>
        <v>32510</v>
      </c>
      <c r="J16" s="14">
        <f t="shared" si="5"/>
        <v>22207</v>
      </c>
      <c r="K16" s="14">
        <f t="shared" si="5"/>
        <v>29733</v>
      </c>
      <c r="L16" s="14">
        <f t="shared" si="5"/>
        <v>10821</v>
      </c>
      <c r="M16" s="14">
        <f t="shared" si="5"/>
        <v>5891</v>
      </c>
      <c r="N16" s="12">
        <f t="shared" si="2"/>
        <v>282293</v>
      </c>
    </row>
    <row r="17" spans="1:25" ht="18.75" customHeight="1">
      <c r="A17" s="15" t="s">
        <v>16</v>
      </c>
      <c r="B17" s="14">
        <v>19045</v>
      </c>
      <c r="C17" s="14">
        <v>13854</v>
      </c>
      <c r="D17" s="14">
        <v>12451</v>
      </c>
      <c r="E17" s="14">
        <v>2308</v>
      </c>
      <c r="F17" s="14">
        <v>11699</v>
      </c>
      <c r="G17" s="14">
        <v>19774</v>
      </c>
      <c r="H17" s="14">
        <v>17320</v>
      </c>
      <c r="I17" s="14">
        <v>18260</v>
      </c>
      <c r="J17" s="14">
        <v>11881</v>
      </c>
      <c r="K17" s="14">
        <v>16118</v>
      </c>
      <c r="L17" s="14">
        <v>6087</v>
      </c>
      <c r="M17" s="14">
        <v>3130</v>
      </c>
      <c r="N17" s="12">
        <f t="shared" si="2"/>
        <v>151927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15101</v>
      </c>
      <c r="C18" s="14">
        <v>8964</v>
      </c>
      <c r="D18" s="14">
        <v>13274</v>
      </c>
      <c r="E18" s="14">
        <v>1791</v>
      </c>
      <c r="F18" s="14">
        <v>9523</v>
      </c>
      <c r="G18" s="14">
        <v>14738</v>
      </c>
      <c r="H18" s="14">
        <v>13032</v>
      </c>
      <c r="I18" s="14">
        <v>13591</v>
      </c>
      <c r="J18" s="14">
        <v>9527</v>
      </c>
      <c r="K18" s="14">
        <v>12907</v>
      </c>
      <c r="L18" s="14">
        <v>4379</v>
      </c>
      <c r="M18" s="14">
        <v>2584</v>
      </c>
      <c r="N18" s="12">
        <f t="shared" si="2"/>
        <v>119411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1247</v>
      </c>
      <c r="C19" s="14">
        <v>1403</v>
      </c>
      <c r="D19" s="14">
        <v>801</v>
      </c>
      <c r="E19" s="14">
        <v>153</v>
      </c>
      <c r="F19" s="14">
        <v>1121</v>
      </c>
      <c r="G19" s="14">
        <v>2098</v>
      </c>
      <c r="H19" s="14">
        <v>1434</v>
      </c>
      <c r="I19" s="14">
        <v>659</v>
      </c>
      <c r="J19" s="14">
        <v>799</v>
      </c>
      <c r="K19" s="14">
        <v>708</v>
      </c>
      <c r="L19" s="14">
        <v>355</v>
      </c>
      <c r="M19" s="14">
        <v>177</v>
      </c>
      <c r="N19" s="12">
        <f t="shared" si="2"/>
        <v>10955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127598</v>
      </c>
      <c r="C20" s="18">
        <f>C21+C22+C23</f>
        <v>80177</v>
      </c>
      <c r="D20" s="18">
        <f>D21+D22+D23</f>
        <v>75253</v>
      </c>
      <c r="E20" s="18">
        <f>E21+E22+E23</f>
        <v>13196</v>
      </c>
      <c r="F20" s="18">
        <f aca="true" t="shared" si="6" ref="F20:M20">F21+F22+F23</f>
        <v>64829</v>
      </c>
      <c r="G20" s="18">
        <f t="shared" si="6"/>
        <v>102082</v>
      </c>
      <c r="H20" s="18">
        <f t="shared" si="6"/>
        <v>110846</v>
      </c>
      <c r="I20" s="18">
        <f t="shared" si="6"/>
        <v>99959</v>
      </c>
      <c r="J20" s="18">
        <f t="shared" si="6"/>
        <v>67773</v>
      </c>
      <c r="K20" s="18">
        <f t="shared" si="6"/>
        <v>100493</v>
      </c>
      <c r="L20" s="18">
        <f t="shared" si="6"/>
        <v>40541</v>
      </c>
      <c r="M20" s="18">
        <f t="shared" si="6"/>
        <v>22657</v>
      </c>
      <c r="N20" s="12">
        <f aca="true" t="shared" si="7" ref="N20:N26">SUM(B20:M20)</f>
        <v>905404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66572</v>
      </c>
      <c r="C21" s="14">
        <v>45410</v>
      </c>
      <c r="D21" s="14">
        <v>41225</v>
      </c>
      <c r="E21" s="14">
        <v>7257</v>
      </c>
      <c r="F21" s="14">
        <v>35012</v>
      </c>
      <c r="G21" s="14">
        <v>57004</v>
      </c>
      <c r="H21" s="14">
        <v>64134</v>
      </c>
      <c r="I21" s="14">
        <v>56079</v>
      </c>
      <c r="J21" s="14">
        <v>36755</v>
      </c>
      <c r="K21" s="14">
        <v>53346</v>
      </c>
      <c r="L21" s="14">
        <v>21600</v>
      </c>
      <c r="M21" s="14">
        <v>11755</v>
      </c>
      <c r="N21" s="12">
        <f t="shared" si="7"/>
        <v>496149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58548</v>
      </c>
      <c r="C22" s="14">
        <v>32503</v>
      </c>
      <c r="D22" s="14">
        <v>32762</v>
      </c>
      <c r="E22" s="14">
        <v>5605</v>
      </c>
      <c r="F22" s="14">
        <v>28346</v>
      </c>
      <c r="G22" s="14">
        <v>42099</v>
      </c>
      <c r="H22" s="14">
        <v>44442</v>
      </c>
      <c r="I22" s="14">
        <v>42341</v>
      </c>
      <c r="J22" s="14">
        <v>29622</v>
      </c>
      <c r="K22" s="14">
        <v>45429</v>
      </c>
      <c r="L22" s="14">
        <v>18050</v>
      </c>
      <c r="M22" s="14">
        <v>10496</v>
      </c>
      <c r="N22" s="12">
        <f t="shared" si="7"/>
        <v>390243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2478</v>
      </c>
      <c r="C23" s="14">
        <v>2264</v>
      </c>
      <c r="D23" s="14">
        <v>1266</v>
      </c>
      <c r="E23" s="14">
        <v>334</v>
      </c>
      <c r="F23" s="14">
        <v>1471</v>
      </c>
      <c r="G23" s="14">
        <v>2979</v>
      </c>
      <c r="H23" s="14">
        <v>2270</v>
      </c>
      <c r="I23" s="14">
        <v>1539</v>
      </c>
      <c r="J23" s="14">
        <v>1396</v>
      </c>
      <c r="K23" s="14">
        <v>1718</v>
      </c>
      <c r="L23" s="14">
        <v>891</v>
      </c>
      <c r="M23" s="14">
        <v>406</v>
      </c>
      <c r="N23" s="12">
        <f t="shared" si="7"/>
        <v>19012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186813</v>
      </c>
      <c r="C24" s="14">
        <f>C25+C26</f>
        <v>137808</v>
      </c>
      <c r="D24" s="14">
        <f>D25+D26</f>
        <v>130865</v>
      </c>
      <c r="E24" s="14">
        <f>E25+E26</f>
        <v>25965</v>
      </c>
      <c r="F24" s="14">
        <f aca="true" t="shared" si="8" ref="F24:M24">F25+F26</f>
        <v>128686</v>
      </c>
      <c r="G24" s="14">
        <f t="shared" si="8"/>
        <v>186402</v>
      </c>
      <c r="H24" s="14">
        <f t="shared" si="8"/>
        <v>163026</v>
      </c>
      <c r="I24" s="14">
        <f t="shared" si="8"/>
        <v>133725</v>
      </c>
      <c r="J24" s="14">
        <f t="shared" si="8"/>
        <v>101575</v>
      </c>
      <c r="K24" s="14">
        <f t="shared" si="8"/>
        <v>113848</v>
      </c>
      <c r="L24" s="14">
        <f t="shared" si="8"/>
        <v>38915</v>
      </c>
      <c r="M24" s="14">
        <f t="shared" si="8"/>
        <v>21337</v>
      </c>
      <c r="N24" s="12">
        <f t="shared" si="7"/>
        <v>1368965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78168</v>
      </c>
      <c r="C25" s="14">
        <v>65207</v>
      </c>
      <c r="D25" s="14">
        <v>62076</v>
      </c>
      <c r="E25" s="14">
        <v>13742</v>
      </c>
      <c r="F25" s="14">
        <v>60402</v>
      </c>
      <c r="G25" s="14">
        <v>92326</v>
      </c>
      <c r="H25" s="14">
        <v>84178</v>
      </c>
      <c r="I25" s="14">
        <v>57496</v>
      </c>
      <c r="J25" s="14">
        <v>49606</v>
      </c>
      <c r="K25" s="14">
        <v>49015</v>
      </c>
      <c r="L25" s="14">
        <v>16863</v>
      </c>
      <c r="M25" s="14">
        <v>8190</v>
      </c>
      <c r="N25" s="12">
        <f t="shared" si="7"/>
        <v>637269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108645</v>
      </c>
      <c r="C26" s="14">
        <v>72601</v>
      </c>
      <c r="D26" s="14">
        <v>68789</v>
      </c>
      <c r="E26" s="14">
        <v>12223</v>
      </c>
      <c r="F26" s="14">
        <v>68284</v>
      </c>
      <c r="G26" s="14">
        <v>94076</v>
      </c>
      <c r="H26" s="14">
        <v>78848</v>
      </c>
      <c r="I26" s="14">
        <v>76229</v>
      </c>
      <c r="J26" s="14">
        <v>51969</v>
      </c>
      <c r="K26" s="14">
        <v>64833</v>
      </c>
      <c r="L26" s="14">
        <v>22052</v>
      </c>
      <c r="M26" s="14">
        <v>13147</v>
      </c>
      <c r="N26" s="12">
        <f t="shared" si="7"/>
        <v>731696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1102794.93860282</v>
      </c>
      <c r="C36" s="61">
        <f aca="true" t="shared" si="11" ref="C36:M36">C37+C38+C39+C40</f>
        <v>776935.8210705001</v>
      </c>
      <c r="D36" s="61">
        <f t="shared" si="11"/>
        <v>744029.11647225</v>
      </c>
      <c r="E36" s="61">
        <f t="shared" si="11"/>
        <v>176095.7214096</v>
      </c>
      <c r="F36" s="61">
        <f t="shared" si="11"/>
        <v>737050.2750186501</v>
      </c>
      <c r="G36" s="61">
        <f t="shared" si="11"/>
        <v>908609.5790000001</v>
      </c>
      <c r="H36" s="61">
        <f t="shared" si="11"/>
        <v>992497.1194000001</v>
      </c>
      <c r="I36" s="61">
        <f t="shared" si="11"/>
        <v>846713.7637142</v>
      </c>
      <c r="J36" s="61">
        <f t="shared" si="11"/>
        <v>692421.9929721</v>
      </c>
      <c r="K36" s="61">
        <f t="shared" si="11"/>
        <v>799424.5924456</v>
      </c>
      <c r="L36" s="61">
        <f t="shared" si="11"/>
        <v>393848.93285209</v>
      </c>
      <c r="M36" s="61">
        <f t="shared" si="11"/>
        <v>223808.23155776</v>
      </c>
      <c r="N36" s="61">
        <f>N37+N38+N39+N40</f>
        <v>8394230.08451557</v>
      </c>
    </row>
    <row r="37" spans="1:14" ht="18.75" customHeight="1">
      <c r="A37" s="58" t="s">
        <v>55</v>
      </c>
      <c r="B37" s="55">
        <f aca="true" t="shared" si="12" ref="B37:M37">B29*B7</f>
        <v>1102904.6964</v>
      </c>
      <c r="C37" s="55">
        <f t="shared" si="12"/>
        <v>776869.2724</v>
      </c>
      <c r="D37" s="55">
        <f t="shared" si="12"/>
        <v>733986.786</v>
      </c>
      <c r="E37" s="55">
        <f t="shared" si="12"/>
        <v>175887.8594</v>
      </c>
      <c r="F37" s="55">
        <f t="shared" si="12"/>
        <v>737100.5070000001</v>
      </c>
      <c r="G37" s="55">
        <f t="shared" si="12"/>
        <v>908705.1675000001</v>
      </c>
      <c r="H37" s="55">
        <f t="shared" si="12"/>
        <v>992425.689</v>
      </c>
      <c r="I37" s="55">
        <f t="shared" si="12"/>
        <v>846676.0524</v>
      </c>
      <c r="J37" s="55">
        <f t="shared" si="12"/>
        <v>692341.9893</v>
      </c>
      <c r="K37" s="55">
        <f t="shared" si="12"/>
        <v>799239.2265</v>
      </c>
      <c r="L37" s="55">
        <f t="shared" si="12"/>
        <v>393760.1557</v>
      </c>
      <c r="M37" s="55">
        <f t="shared" si="12"/>
        <v>223770.6053</v>
      </c>
      <c r="N37" s="57">
        <f>SUM(B37:M37)</f>
        <v>8383668.0069</v>
      </c>
    </row>
    <row r="38" spans="1:14" ht="18.75" customHeight="1">
      <c r="A38" s="58" t="s">
        <v>56</v>
      </c>
      <c r="B38" s="55">
        <f aca="true" t="shared" si="13" ref="B38:M38">B30*B7</f>
        <v>-3366.83779718</v>
      </c>
      <c r="C38" s="55">
        <f t="shared" si="13"/>
        <v>-2325.9713294999997</v>
      </c>
      <c r="D38" s="55">
        <f t="shared" si="13"/>
        <v>-2244.64952775</v>
      </c>
      <c r="E38" s="55">
        <f t="shared" si="13"/>
        <v>-438.4179904</v>
      </c>
      <c r="F38" s="55">
        <f t="shared" si="13"/>
        <v>-2211.63198135</v>
      </c>
      <c r="G38" s="55">
        <f t="shared" si="13"/>
        <v>-2757.7485</v>
      </c>
      <c r="H38" s="55">
        <f t="shared" si="13"/>
        <v>-2826.1295999999998</v>
      </c>
      <c r="I38" s="55">
        <f t="shared" si="13"/>
        <v>-2508.8886858</v>
      </c>
      <c r="J38" s="55">
        <f t="shared" si="13"/>
        <v>-2038.5963279</v>
      </c>
      <c r="K38" s="55">
        <f t="shared" si="13"/>
        <v>-2416.8740543999997</v>
      </c>
      <c r="L38" s="55">
        <f t="shared" si="13"/>
        <v>-1182.38284791</v>
      </c>
      <c r="M38" s="55">
        <f t="shared" si="13"/>
        <v>-681.41374224</v>
      </c>
      <c r="N38" s="25">
        <f>SUM(B38:M38)</f>
        <v>-24999.54238443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10125.58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10125.58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-78253.4</v>
      </c>
      <c r="C42" s="25">
        <f aca="true" t="shared" si="15" ref="C42:M42">+C43+C46+C54+C55</f>
        <v>-78120.4</v>
      </c>
      <c r="D42" s="25">
        <f t="shared" si="15"/>
        <v>-54575.6</v>
      </c>
      <c r="E42" s="25">
        <f t="shared" si="15"/>
        <v>-6760.2</v>
      </c>
      <c r="F42" s="25">
        <f t="shared" si="15"/>
        <v>-45554.4</v>
      </c>
      <c r="G42" s="25">
        <f t="shared" si="15"/>
        <v>-86393</v>
      </c>
      <c r="H42" s="25">
        <f t="shared" si="15"/>
        <v>-106004.8</v>
      </c>
      <c r="I42" s="25">
        <f t="shared" si="15"/>
        <v>-49103.6</v>
      </c>
      <c r="J42" s="25">
        <f t="shared" si="15"/>
        <v>-64531.6</v>
      </c>
      <c r="K42" s="25">
        <f t="shared" si="15"/>
        <v>-51607.8</v>
      </c>
      <c r="L42" s="25">
        <f t="shared" si="15"/>
        <v>-34906.8</v>
      </c>
      <c r="M42" s="25">
        <f t="shared" si="15"/>
        <v>-23138.2</v>
      </c>
      <c r="N42" s="25">
        <f>+N43+N46+N54+N55</f>
        <v>-678949.8</v>
      </c>
    </row>
    <row r="43" spans="1:14" ht="18.75" customHeight="1">
      <c r="A43" s="17" t="s">
        <v>60</v>
      </c>
      <c r="B43" s="26">
        <f>B44+B45</f>
        <v>-78253.4</v>
      </c>
      <c r="C43" s="26">
        <f>C44+C45</f>
        <v>-78120.4</v>
      </c>
      <c r="D43" s="26">
        <f>D44+D45</f>
        <v>-54575.6</v>
      </c>
      <c r="E43" s="26">
        <f>E44+E45</f>
        <v>-6760.2</v>
      </c>
      <c r="F43" s="26">
        <f aca="true" t="shared" si="16" ref="F43:M43">F44+F45</f>
        <v>-45554.4</v>
      </c>
      <c r="G43" s="26">
        <f t="shared" si="16"/>
        <v>-86393</v>
      </c>
      <c r="H43" s="26">
        <f t="shared" si="16"/>
        <v>-106004.8</v>
      </c>
      <c r="I43" s="26">
        <f t="shared" si="16"/>
        <v>-49103.6</v>
      </c>
      <c r="J43" s="26">
        <f t="shared" si="16"/>
        <v>-64531.6</v>
      </c>
      <c r="K43" s="26">
        <f t="shared" si="16"/>
        <v>-51607.8</v>
      </c>
      <c r="L43" s="26">
        <f t="shared" si="16"/>
        <v>-34906.8</v>
      </c>
      <c r="M43" s="26">
        <f t="shared" si="16"/>
        <v>-23138.2</v>
      </c>
      <c r="N43" s="25">
        <f aca="true" t="shared" si="17" ref="N43:N55">SUM(B43:M43)</f>
        <v>-678949.8</v>
      </c>
    </row>
    <row r="44" spans="1:25" ht="18.75" customHeight="1">
      <c r="A44" s="13" t="s">
        <v>61</v>
      </c>
      <c r="B44" s="20">
        <f>ROUND(-B9*$D$3,2)</f>
        <v>-78253.4</v>
      </c>
      <c r="C44" s="20">
        <f>ROUND(-C9*$D$3,2)</f>
        <v>-78120.4</v>
      </c>
      <c r="D44" s="20">
        <f>ROUND(-D9*$D$3,2)</f>
        <v>-54575.6</v>
      </c>
      <c r="E44" s="20">
        <f>ROUND(-E9*$D$3,2)</f>
        <v>-6760.2</v>
      </c>
      <c r="F44" s="20">
        <f aca="true" t="shared" si="18" ref="F44:M44">ROUND(-F9*$D$3,2)</f>
        <v>-45554.4</v>
      </c>
      <c r="G44" s="20">
        <f t="shared" si="18"/>
        <v>-86393</v>
      </c>
      <c r="H44" s="20">
        <f t="shared" si="18"/>
        <v>-106004.8</v>
      </c>
      <c r="I44" s="20">
        <f t="shared" si="18"/>
        <v>-49103.6</v>
      </c>
      <c r="J44" s="20">
        <f t="shared" si="18"/>
        <v>-64531.6</v>
      </c>
      <c r="K44" s="20">
        <f t="shared" si="18"/>
        <v>-51607.8</v>
      </c>
      <c r="L44" s="20">
        <f t="shared" si="18"/>
        <v>-34906.8</v>
      </c>
      <c r="M44" s="20">
        <f t="shared" si="18"/>
        <v>-23138.2</v>
      </c>
      <c r="N44" s="47">
        <f t="shared" si="17"/>
        <v>-678949.8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1024541.53860282</v>
      </c>
      <c r="C57" s="29">
        <f t="shared" si="21"/>
        <v>698815.4210705</v>
      </c>
      <c r="D57" s="29">
        <f t="shared" si="21"/>
        <v>689453.51647225</v>
      </c>
      <c r="E57" s="29">
        <f t="shared" si="21"/>
        <v>169335.52140959998</v>
      </c>
      <c r="F57" s="29">
        <f t="shared" si="21"/>
        <v>691495.8750186501</v>
      </c>
      <c r="G57" s="29">
        <f t="shared" si="21"/>
        <v>822216.5790000001</v>
      </c>
      <c r="H57" s="29">
        <f t="shared" si="21"/>
        <v>886492.3194</v>
      </c>
      <c r="I57" s="29">
        <f t="shared" si="21"/>
        <v>797610.1637142</v>
      </c>
      <c r="J57" s="29">
        <f t="shared" si="21"/>
        <v>627890.3929721001</v>
      </c>
      <c r="K57" s="29">
        <f t="shared" si="21"/>
        <v>747816.7924455999</v>
      </c>
      <c r="L57" s="29">
        <f t="shared" si="21"/>
        <v>358942.13285209</v>
      </c>
      <c r="M57" s="29">
        <f t="shared" si="21"/>
        <v>200670.03155776</v>
      </c>
      <c r="N57" s="29">
        <f>SUM(B57:M57)</f>
        <v>7715280.284515571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1024541.5399999999</v>
      </c>
      <c r="C60" s="36">
        <f aca="true" t="shared" si="22" ref="C60:M60">SUM(C61:C74)</f>
        <v>698815.4299999999</v>
      </c>
      <c r="D60" s="36">
        <f t="shared" si="22"/>
        <v>689453.52</v>
      </c>
      <c r="E60" s="36">
        <f t="shared" si="22"/>
        <v>169335.52</v>
      </c>
      <c r="F60" s="36">
        <f t="shared" si="22"/>
        <v>691495.88</v>
      </c>
      <c r="G60" s="36">
        <f t="shared" si="22"/>
        <v>822216.58</v>
      </c>
      <c r="H60" s="36">
        <f t="shared" si="22"/>
        <v>886492.31</v>
      </c>
      <c r="I60" s="36">
        <f t="shared" si="22"/>
        <v>797610.16</v>
      </c>
      <c r="J60" s="36">
        <f t="shared" si="22"/>
        <v>627890.39</v>
      </c>
      <c r="K60" s="36">
        <f t="shared" si="22"/>
        <v>747816.8</v>
      </c>
      <c r="L60" s="36">
        <f t="shared" si="22"/>
        <v>358942.14</v>
      </c>
      <c r="M60" s="36">
        <f t="shared" si="22"/>
        <v>200670.04</v>
      </c>
      <c r="N60" s="29">
        <f>SUM(N61:N74)</f>
        <v>7715280.309999999</v>
      </c>
    </row>
    <row r="61" spans="1:15" ht="18.75" customHeight="1">
      <c r="A61" s="17" t="s">
        <v>75</v>
      </c>
      <c r="B61" s="36">
        <v>198258.6</v>
      </c>
      <c r="C61" s="36">
        <v>201290.8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399549.4</v>
      </c>
      <c r="O61"/>
    </row>
    <row r="62" spans="1:15" ht="18.75" customHeight="1">
      <c r="A62" s="17" t="s">
        <v>76</v>
      </c>
      <c r="B62" s="36">
        <v>826282.94</v>
      </c>
      <c r="C62" s="36">
        <v>497524.63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1323807.5699999998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689453.52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689453.52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169335.52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169335.52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691495.88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691495.88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822216.58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822216.58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686566.55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686566.55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199925.76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199925.76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797610.16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797610.16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627890.39</v>
      </c>
      <c r="K70" s="35">
        <v>0</v>
      </c>
      <c r="L70" s="35">
        <v>0</v>
      </c>
      <c r="M70" s="35">
        <v>0</v>
      </c>
      <c r="N70" s="29">
        <f t="shared" si="23"/>
        <v>627890.39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747816.8</v>
      </c>
      <c r="L71" s="35">
        <v>0</v>
      </c>
      <c r="M71" s="62"/>
      <c r="N71" s="26">
        <f t="shared" si="23"/>
        <v>747816.8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358942.14</v>
      </c>
      <c r="M72" s="35">
        <v>0</v>
      </c>
      <c r="N72" s="29">
        <f t="shared" si="23"/>
        <v>358942.14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200670.04</v>
      </c>
      <c r="N73" s="26">
        <f t="shared" si="23"/>
        <v>200670.04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2.273799489027539</v>
      </c>
      <c r="C78" s="45">
        <v>2.242479618205566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1.978490037664491</v>
      </c>
      <c r="C79" s="45">
        <v>1.8660150294354527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1.8145941635383056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2.5230782217611827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2.1188555942270155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1.6803232248698534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1.9769231384785466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1.9327720054797786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1.9196854998066062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2.1621498186465447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2.0673793719580535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2.4544532562153893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2.4047042747768907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2016-11-11T18:45:21Z</dcterms:modified>
  <cp:category/>
  <cp:version/>
  <cp:contentType/>
  <cp:contentStatus/>
</cp:coreProperties>
</file>