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<sst xmlns="http://schemas.openxmlformats.org/spreadsheetml/2006/main" count="134" uniqueCount="134">
  <si>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</si>
  <si>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</si>
  <si>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</si>
  <si>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</si>
  <si>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</si>
  <si>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</si>
  <si>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</si>
  <si>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</si>
  <si>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</si>
  <si>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</si>
  <si>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</si>
  <si>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</si>
  <si>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</si>
  <si>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</si>
  <si>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</si>
  <si>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</si>
  <si>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</si>
  <si>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</si>
  <si>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</si>
  <si>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</si>
  <si>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</si>
  <si>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</si>
  <si>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</si>
  <si>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</si>
  <si>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</si>
  <si>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</si>
  <si>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</si>
  <si>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</si>
  <si>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</si>
  <si>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</si>
  <si>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</si>
  <si>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</si>
  <si>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</si>
  <si>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</si>
  <si>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</si>
  <si>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</si>
  <si>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</si>
  <si>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</si>
  <si>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</si>
  <si>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</si>
  <si>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</si>
  <si>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</si>
  <si>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</si>
  <si>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</si>
  <si>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</si>
  <si>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</si>
  <si>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</si>
  <si>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</si>
  <si>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</si>
  <si>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</si>
  <si>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</si>
  <si>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</si>
  <si>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</si>
  <si>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</si>
  <si>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</si>
  <si>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</si>
  <si>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</si>
  <si>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</si>
  <si>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</si>
  <si>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</si>
  <si>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</si>
  <si>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</si>
  <si>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</si>
  <si>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</si>
  <si>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</si>
  <si>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</si>
  <si>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</si>
  <si>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</si>
  <si>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</si>
  <si>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</si>
  <si>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</si>
  <si>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</si>
  <si>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</si>
  <si>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</si>
  <si>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</si>
  <si>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</si>
  <si>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</si>
  <si>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</si>
  <si>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</si>
  <si>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</si>
  <si>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</si>
  <si>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</si>
  <si>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</si>
  <si>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</si>
  <si>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</si>
  <si>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</si>
  <si>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</si>
  <si>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</si>
  <si>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</si>
  <si>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</si>
  <si>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</si>
  <si>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</si>
  <si>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</si>
  <si>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</si>
  <si>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</si>
  <si>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</si>
  <si>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</si>
  <si>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</si>
  <si>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</si>
  <si>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</si>
  <si>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</si>
  <si>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</si>
  <si>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</si>
  <si>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</si>
  <si>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</si>
  <si>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</si>
  <si>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</si>
  <si>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</si>
  <si>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</si>
  <si>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</si>
  <si>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</si>
  <si>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</si>
  <si>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</si>
  <si>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</si>
  <si>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</si>
  <si>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</si>
  <si>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</si>
  <si>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</si>
  <si>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</si>
  <si>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</si>
  <si>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</si>
  <si>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</si>
  <si>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</si>
  <si>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</si>
  <si>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</si>
  <si>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</si>
  <si>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</si>
  <si>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</si>
  <si>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</si>
  <si>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</si>
  <si>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</si>
  <si>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</si>
  <si>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</si>
  <si>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30/11/16 - VENCIMENTO 14/12/16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</si>
</sst>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627698</v>
      </c>
      <c r="C7" s="9">
        <f t="shared" si="0"/>
        <v>799860</v>
      </c>
      <c r="D7" s="9">
        <f t="shared" si="0"/>
        <v>839685</v>
      </c>
      <c r="E7" s="9">
        <f t="shared" si="0"/>
        <v>554589</v>
      </c>
      <c r="F7" s="9">
        <f t="shared" si="0"/>
        <v>754847</v>
      </c>
      <c r="G7" s="9">
        <f t="shared" si="0"/>
        <v>1256500</v>
      </c>
      <c r="H7" s="9">
        <f t="shared" si="0"/>
        <v>583836</v>
      </c>
      <c r="I7" s="9">
        <f t="shared" si="0"/>
        <v>129019</v>
      </c>
      <c r="J7" s="9">
        <f t="shared" si="0"/>
        <v>349433</v>
      </c>
      <c r="K7" s="9">
        <f t="shared" si="0"/>
        <v>5895467</v>
      </c>
      <c r="L7" s="52"/>
    </row>
    <row r="8" spans="1:11" ht="17.25" customHeight="1">
      <c r="A8" s="10" t="s">
        <v>99</v>
      </c>
      <c r="B8" s="11">
        <f>B9+B12+B16</f>
        <v>303143</v>
      </c>
      <c r="C8" s="11">
        <f aca="true" t="shared" si="1" ref="C8:J8">C9+C12+C16</f>
        <v>394789</v>
      </c>
      <c r="D8" s="11">
        <f t="shared" si="1"/>
        <v>390258</v>
      </c>
      <c r="E8" s="11">
        <f t="shared" si="1"/>
        <v>276278</v>
      </c>
      <c r="F8" s="11">
        <f t="shared" si="1"/>
        <v>364620</v>
      </c>
      <c r="G8" s="11">
        <f t="shared" si="1"/>
        <v>613910</v>
      </c>
      <c r="H8" s="11">
        <f t="shared" si="1"/>
        <v>308450</v>
      </c>
      <c r="I8" s="11">
        <f t="shared" si="1"/>
        <v>58139</v>
      </c>
      <c r="J8" s="11">
        <f t="shared" si="1"/>
        <v>158293</v>
      </c>
      <c r="K8" s="11">
        <f>SUM(B8:J8)</f>
        <v>2867880</v>
      </c>
    </row>
    <row r="9" spans="1:11" ht="17.25" customHeight="1">
      <c r="A9" s="15" t="s">
        <v>17</v>
      </c>
      <c r="B9" s="13">
        <f>+B10+B11</f>
        <v>37999</v>
      </c>
      <c r="C9" s="13">
        <f aca="true" t="shared" si="2" ref="C9:J9">+C10+C11</f>
        <v>51839</v>
      </c>
      <c r="D9" s="13">
        <f t="shared" si="2"/>
        <v>46381</v>
      </c>
      <c r="E9" s="13">
        <f t="shared" si="2"/>
        <v>34403</v>
      </c>
      <c r="F9" s="13">
        <f t="shared" si="2"/>
        <v>39284</v>
      </c>
      <c r="G9" s="13">
        <f t="shared" si="2"/>
        <v>52134</v>
      </c>
      <c r="H9" s="13">
        <f t="shared" si="2"/>
        <v>46828</v>
      </c>
      <c r="I9" s="13">
        <f t="shared" si="2"/>
        <v>8410</v>
      </c>
      <c r="J9" s="13">
        <f t="shared" si="2"/>
        <v>16904</v>
      </c>
      <c r="K9" s="11">
        <f>SUM(B9:J9)</f>
        <v>334182</v>
      </c>
    </row>
    <row r="10" spans="1:11" ht="17.25" customHeight="1">
      <c r="A10" s="29" t="s">
        <v>18</v>
      </c>
      <c r="B10" s="13">
        <v>37999</v>
      </c>
      <c r="C10" s="13">
        <v>51839</v>
      </c>
      <c r="D10" s="13">
        <v>46381</v>
      </c>
      <c r="E10" s="13">
        <v>34403</v>
      </c>
      <c r="F10" s="13">
        <v>39284</v>
      </c>
      <c r="G10" s="13">
        <v>52134</v>
      </c>
      <c r="H10" s="13">
        <v>46828</v>
      </c>
      <c r="I10" s="13">
        <v>8410</v>
      </c>
      <c r="J10" s="13">
        <v>16904</v>
      </c>
      <c r="K10" s="11">
        <f>SUM(B10:J10)</f>
        <v>334182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218010</v>
      </c>
      <c r="C12" s="17">
        <f t="shared" si="3"/>
        <v>284946</v>
      </c>
      <c r="D12" s="17">
        <f t="shared" si="3"/>
        <v>285282</v>
      </c>
      <c r="E12" s="17">
        <f t="shared" si="3"/>
        <v>201198</v>
      </c>
      <c r="F12" s="17">
        <f t="shared" si="3"/>
        <v>261547</v>
      </c>
      <c r="G12" s="17">
        <f t="shared" si="3"/>
        <v>448180</v>
      </c>
      <c r="H12" s="17">
        <f t="shared" si="3"/>
        <v>219333</v>
      </c>
      <c r="I12" s="17">
        <f t="shared" si="3"/>
        <v>40431</v>
      </c>
      <c r="J12" s="17">
        <f t="shared" si="3"/>
        <v>116220</v>
      </c>
      <c r="K12" s="11">
        <f aca="true" t="shared" si="4" ref="K12:K27">SUM(B12:J12)</f>
        <v>2075147</v>
      </c>
    </row>
    <row r="13" spans="1:13" ht="17.25" customHeight="1">
      <c r="A13" s="14" t="s">
        <v>20</v>
      </c>
      <c r="B13" s="13">
        <v>105402</v>
      </c>
      <c r="C13" s="13">
        <v>148324</v>
      </c>
      <c r="D13" s="13">
        <v>152016</v>
      </c>
      <c r="E13" s="13">
        <v>104052</v>
      </c>
      <c r="F13" s="13">
        <v>132904</v>
      </c>
      <c r="G13" s="13">
        <v>214915</v>
      </c>
      <c r="H13" s="13">
        <v>102031</v>
      </c>
      <c r="I13" s="13">
        <v>22825</v>
      </c>
      <c r="J13" s="13">
        <v>61828</v>
      </c>
      <c r="K13" s="11">
        <f t="shared" si="4"/>
        <v>1044297</v>
      </c>
      <c r="L13" s="52"/>
      <c r="M13" s="53"/>
    </row>
    <row r="14" spans="1:12" ht="17.25" customHeight="1">
      <c r="A14" s="14" t="s">
        <v>21</v>
      </c>
      <c r="B14" s="13">
        <v>103880</v>
      </c>
      <c r="C14" s="13">
        <v>123415</v>
      </c>
      <c r="D14" s="13">
        <v>123949</v>
      </c>
      <c r="E14" s="13">
        <v>88896</v>
      </c>
      <c r="F14" s="13">
        <v>119655</v>
      </c>
      <c r="G14" s="13">
        <v>219292</v>
      </c>
      <c r="H14" s="13">
        <v>103062</v>
      </c>
      <c r="I14" s="13">
        <v>15288</v>
      </c>
      <c r="J14" s="13">
        <v>51258</v>
      </c>
      <c r="K14" s="11">
        <f t="shared" si="4"/>
        <v>948695</v>
      </c>
      <c r="L14" s="52"/>
    </row>
    <row r="15" spans="1:11" ht="17.25" customHeight="1">
      <c r="A15" s="14" t="s">
        <v>22</v>
      </c>
      <c r="B15" s="13">
        <v>8728</v>
      </c>
      <c r="C15" s="13">
        <v>13207</v>
      </c>
      <c r="D15" s="13">
        <v>9317</v>
      </c>
      <c r="E15" s="13">
        <v>8250</v>
      </c>
      <c r="F15" s="13">
        <v>8988</v>
      </c>
      <c r="G15" s="13">
        <v>13973</v>
      </c>
      <c r="H15" s="13">
        <v>14240</v>
      </c>
      <c r="I15" s="13">
        <v>2318</v>
      </c>
      <c r="J15" s="13">
        <v>3134</v>
      </c>
      <c r="K15" s="11">
        <f t="shared" si="4"/>
        <v>82155</v>
      </c>
    </row>
    <row r="16" spans="1:11" ht="17.25" customHeight="1">
      <c r="A16" s="15" t="s">
        <v>95</v>
      </c>
      <c r="B16" s="13">
        <f>B17+B18+B19</f>
        <v>47134</v>
      </c>
      <c r="C16" s="13">
        <f aca="true" t="shared" si="5" ref="C16:J16">C17+C18+C19</f>
        <v>58004</v>
      </c>
      <c r="D16" s="13">
        <f t="shared" si="5"/>
        <v>58595</v>
      </c>
      <c r="E16" s="13">
        <f t="shared" si="5"/>
        <v>40677</v>
      </c>
      <c r="F16" s="13">
        <f t="shared" si="5"/>
        <v>63789</v>
      </c>
      <c r="G16" s="13">
        <f t="shared" si="5"/>
        <v>113596</v>
      </c>
      <c r="H16" s="13">
        <f t="shared" si="5"/>
        <v>42289</v>
      </c>
      <c r="I16" s="13">
        <f t="shared" si="5"/>
        <v>9298</v>
      </c>
      <c r="J16" s="13">
        <f t="shared" si="5"/>
        <v>25169</v>
      </c>
      <c r="K16" s="11">
        <f t="shared" si="4"/>
        <v>458551</v>
      </c>
    </row>
    <row r="17" spans="1:11" ht="17.25" customHeight="1">
      <c r="A17" s="14" t="s">
        <v>96</v>
      </c>
      <c r="B17" s="13">
        <v>25593</v>
      </c>
      <c r="C17" s="13">
        <v>33645</v>
      </c>
      <c r="D17" s="13">
        <v>32107</v>
      </c>
      <c r="E17" s="13">
        <v>22546</v>
      </c>
      <c r="F17" s="13">
        <v>35900</v>
      </c>
      <c r="G17" s="13">
        <v>61077</v>
      </c>
      <c r="H17" s="13">
        <v>24485</v>
      </c>
      <c r="I17" s="13">
        <v>5615</v>
      </c>
      <c r="J17" s="13">
        <v>13520</v>
      </c>
      <c r="K17" s="11">
        <f t="shared" si="4"/>
        <v>254488</v>
      </c>
    </row>
    <row r="18" spans="1:11" ht="17.25" customHeight="1">
      <c r="A18" s="14" t="s">
        <v>97</v>
      </c>
      <c r="B18" s="13">
        <v>19318</v>
      </c>
      <c r="C18" s="13">
        <v>21219</v>
      </c>
      <c r="D18" s="13">
        <v>24502</v>
      </c>
      <c r="E18" s="13">
        <v>16291</v>
      </c>
      <c r="F18" s="13">
        <v>25730</v>
      </c>
      <c r="G18" s="13">
        <v>49046</v>
      </c>
      <c r="H18" s="13">
        <v>14823</v>
      </c>
      <c r="I18" s="13">
        <v>3231</v>
      </c>
      <c r="J18" s="13">
        <v>10821</v>
      </c>
      <c r="K18" s="11">
        <f t="shared" si="4"/>
        <v>184981</v>
      </c>
    </row>
    <row r="19" spans="1:11" ht="17.25" customHeight="1">
      <c r="A19" s="14" t="s">
        <v>98</v>
      </c>
      <c r="B19" s="13">
        <v>2223</v>
      </c>
      <c r="C19" s="13">
        <v>3140</v>
      </c>
      <c r="D19" s="13">
        <v>1986</v>
      </c>
      <c r="E19" s="13">
        <v>1840</v>
      </c>
      <c r="F19" s="13">
        <v>2159</v>
      </c>
      <c r="G19" s="13">
        <v>3473</v>
      </c>
      <c r="H19" s="13">
        <v>2981</v>
      </c>
      <c r="I19" s="13">
        <v>452</v>
      </c>
      <c r="J19" s="13">
        <v>828</v>
      </c>
      <c r="K19" s="11">
        <f t="shared" si="4"/>
        <v>19082</v>
      </c>
    </row>
    <row r="20" spans="1:11" ht="17.25" customHeight="1">
      <c r="A20" s="16" t="s">
        <v>23</v>
      </c>
      <c r="B20" s="11">
        <f>+B21+B22+B23</f>
        <v>156908</v>
      </c>
      <c r="C20" s="11">
        <f aca="true" t="shared" si="6" ref="C20:J20">+C21+C22+C23</f>
        <v>177289</v>
      </c>
      <c r="D20" s="11">
        <f t="shared" si="6"/>
        <v>202783</v>
      </c>
      <c r="E20" s="11">
        <f t="shared" si="6"/>
        <v>127783</v>
      </c>
      <c r="F20" s="11">
        <f t="shared" si="6"/>
        <v>200376</v>
      </c>
      <c r="G20" s="11">
        <f t="shared" si="6"/>
        <v>367985</v>
      </c>
      <c r="H20" s="11">
        <f t="shared" si="6"/>
        <v>134779</v>
      </c>
      <c r="I20" s="11">
        <f t="shared" si="6"/>
        <v>31784</v>
      </c>
      <c r="J20" s="11">
        <f t="shared" si="6"/>
        <v>79506</v>
      </c>
      <c r="K20" s="11">
        <f t="shared" si="4"/>
        <v>1479193</v>
      </c>
    </row>
    <row r="21" spans="1:12" ht="17.25" customHeight="1">
      <c r="A21" s="12" t="s">
        <v>24</v>
      </c>
      <c r="B21" s="13">
        <v>84195</v>
      </c>
      <c r="C21" s="13">
        <v>106250</v>
      </c>
      <c r="D21" s="13">
        <v>121241</v>
      </c>
      <c r="E21" s="13">
        <v>75326</v>
      </c>
      <c r="F21" s="13">
        <v>114736</v>
      </c>
      <c r="G21" s="13">
        <v>195109</v>
      </c>
      <c r="H21" s="13">
        <v>76221</v>
      </c>
      <c r="I21" s="13">
        <v>19902</v>
      </c>
      <c r="J21" s="13">
        <v>46571</v>
      </c>
      <c r="K21" s="11">
        <f t="shared" si="4"/>
        <v>839551</v>
      </c>
      <c r="L21" s="52"/>
    </row>
    <row r="22" spans="1:12" ht="17.25" customHeight="1">
      <c r="A22" s="12" t="s">
        <v>25</v>
      </c>
      <c r="B22" s="13">
        <v>68545</v>
      </c>
      <c r="C22" s="13">
        <v>65873</v>
      </c>
      <c r="D22" s="13">
        <v>77260</v>
      </c>
      <c r="E22" s="13">
        <v>49232</v>
      </c>
      <c r="F22" s="13">
        <v>81584</v>
      </c>
      <c r="G22" s="13">
        <v>165647</v>
      </c>
      <c r="H22" s="13">
        <v>53336</v>
      </c>
      <c r="I22" s="13">
        <v>10958</v>
      </c>
      <c r="J22" s="13">
        <v>31389</v>
      </c>
      <c r="K22" s="11">
        <f t="shared" si="4"/>
        <v>603824</v>
      </c>
      <c r="L22" s="52"/>
    </row>
    <row r="23" spans="1:11" ht="17.25" customHeight="1">
      <c r="A23" s="12" t="s">
        <v>26</v>
      </c>
      <c r="B23" s="13">
        <v>4168</v>
      </c>
      <c r="C23" s="13">
        <v>5166</v>
      </c>
      <c r="D23" s="13">
        <v>4282</v>
      </c>
      <c r="E23" s="13">
        <v>3225</v>
      </c>
      <c r="F23" s="13">
        <v>4056</v>
      </c>
      <c r="G23" s="13">
        <v>7229</v>
      </c>
      <c r="H23" s="13">
        <v>5222</v>
      </c>
      <c r="I23" s="13">
        <v>924</v>
      </c>
      <c r="J23" s="13">
        <v>1546</v>
      </c>
      <c r="K23" s="11">
        <f t="shared" si="4"/>
        <v>35818</v>
      </c>
    </row>
    <row r="24" spans="1:11" ht="17.25" customHeight="1">
      <c r="A24" s="16" t="s">
        <v>27</v>
      </c>
      <c r="B24" s="13">
        <f>+B25+B26</f>
        <v>167647</v>
      </c>
      <c r="C24" s="13">
        <f aca="true" t="shared" si="7" ref="C24:J24">+C25+C26</f>
        <v>227782</v>
      </c>
      <c r="D24" s="13">
        <f t="shared" si="7"/>
        <v>246644</v>
      </c>
      <c r="E24" s="13">
        <f t="shared" si="7"/>
        <v>150528</v>
      </c>
      <c r="F24" s="13">
        <f t="shared" si="7"/>
        <v>189851</v>
      </c>
      <c r="G24" s="13">
        <f t="shared" si="7"/>
        <v>274605</v>
      </c>
      <c r="H24" s="13">
        <f t="shared" si="7"/>
        <v>132145</v>
      </c>
      <c r="I24" s="13">
        <f t="shared" si="7"/>
        <v>39096</v>
      </c>
      <c r="J24" s="13">
        <f t="shared" si="7"/>
        <v>111634</v>
      </c>
      <c r="K24" s="11">
        <f t="shared" si="4"/>
        <v>1539932</v>
      </c>
    </row>
    <row r="25" spans="1:12" ht="17.25" customHeight="1">
      <c r="A25" s="12" t="s">
        <v>131</v>
      </c>
      <c r="B25" s="13">
        <v>71000</v>
      </c>
      <c r="C25" s="13">
        <v>105809</v>
      </c>
      <c r="D25" s="13">
        <v>124885</v>
      </c>
      <c r="E25" s="13">
        <v>73321</v>
      </c>
      <c r="F25" s="13">
        <v>86027</v>
      </c>
      <c r="G25" s="13">
        <v>115305</v>
      </c>
      <c r="H25" s="13">
        <v>56958</v>
      </c>
      <c r="I25" s="13">
        <v>21700</v>
      </c>
      <c r="J25" s="13">
        <v>53727</v>
      </c>
      <c r="K25" s="11">
        <f t="shared" si="4"/>
        <v>708732</v>
      </c>
      <c r="L25" s="52"/>
    </row>
    <row r="26" spans="1:12" ht="17.25" customHeight="1">
      <c r="A26" s="12" t="s">
        <v>132</v>
      </c>
      <c r="B26" s="13">
        <v>96647</v>
      </c>
      <c r="C26" s="13">
        <v>121973</v>
      </c>
      <c r="D26" s="13">
        <v>121759</v>
      </c>
      <c r="E26" s="13">
        <v>77207</v>
      </c>
      <c r="F26" s="13">
        <v>103824</v>
      </c>
      <c r="G26" s="13">
        <v>159300</v>
      </c>
      <c r="H26" s="13">
        <v>75187</v>
      </c>
      <c r="I26" s="13">
        <v>17396</v>
      </c>
      <c r="J26" s="13">
        <v>57907</v>
      </c>
      <c r="K26" s="11">
        <f t="shared" si="4"/>
        <v>831200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8462</v>
      </c>
      <c r="I27" s="11">
        <v>0</v>
      </c>
      <c r="J27" s="11">
        <v>0</v>
      </c>
      <c r="K27" s="11">
        <f t="shared" si="4"/>
        <v>8462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8299.37</v>
      </c>
      <c r="I35" s="19">
        <v>0</v>
      </c>
      <c r="J35" s="19">
        <v>0</v>
      </c>
      <c r="K35" s="23">
        <f>SUM(B35:J35)</f>
        <v>8299.37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1763875.82</v>
      </c>
      <c r="C47" s="22">
        <f aca="true" t="shared" si="12" ref="C47:H47">+C48+C57</f>
        <v>2511893.98</v>
      </c>
      <c r="D47" s="22">
        <f t="shared" si="12"/>
        <v>2966585.4799999995</v>
      </c>
      <c r="E47" s="22">
        <f t="shared" si="12"/>
        <v>1674246.89</v>
      </c>
      <c r="F47" s="22">
        <f t="shared" si="12"/>
        <v>2248965.9</v>
      </c>
      <c r="G47" s="22">
        <f t="shared" si="12"/>
        <v>3155262.2399999998</v>
      </c>
      <c r="H47" s="22">
        <f t="shared" si="12"/>
        <v>1693478.9400000002</v>
      </c>
      <c r="I47" s="22">
        <f>+I48+I57</f>
        <v>652779.39</v>
      </c>
      <c r="J47" s="22">
        <f>+J48+J57</f>
        <v>1063725.9300000002</v>
      </c>
      <c r="K47" s="22">
        <f>SUM(B47:J47)</f>
        <v>17730814.57</v>
      </c>
    </row>
    <row r="48" spans="1:11" ht="17.25" customHeight="1">
      <c r="A48" s="16" t="s">
        <v>113</v>
      </c>
      <c r="B48" s="23">
        <f>SUM(B49:B56)</f>
        <v>1745074.85</v>
      </c>
      <c r="C48" s="23">
        <f aca="true" t="shared" si="13" ref="C48:J48">SUM(C49:C56)</f>
        <v>2488214.57</v>
      </c>
      <c r="D48" s="23">
        <f t="shared" si="13"/>
        <v>2940748.9599999995</v>
      </c>
      <c r="E48" s="23">
        <f t="shared" si="13"/>
        <v>1651528.3699999999</v>
      </c>
      <c r="F48" s="23">
        <f t="shared" si="13"/>
        <v>2225211.06</v>
      </c>
      <c r="G48" s="23">
        <f t="shared" si="13"/>
        <v>3125560.48</v>
      </c>
      <c r="H48" s="23">
        <f t="shared" si="13"/>
        <v>1673319.7400000002</v>
      </c>
      <c r="I48" s="23">
        <f t="shared" si="13"/>
        <v>652779.39</v>
      </c>
      <c r="J48" s="23">
        <f t="shared" si="13"/>
        <v>1049712.34</v>
      </c>
      <c r="K48" s="23">
        <f aca="true" t="shared" si="14" ref="K48:K57">SUM(B48:J48)</f>
        <v>17552149.76</v>
      </c>
    </row>
    <row r="49" spans="1:11" ht="17.25" customHeight="1">
      <c r="A49" s="34" t="s">
        <v>44</v>
      </c>
      <c r="B49" s="23">
        <f aca="true" t="shared" si="15" ref="B49:H49">ROUND(B30*B7,2)</f>
        <v>1743996.12</v>
      </c>
      <c r="C49" s="23">
        <f t="shared" si="15"/>
        <v>2480845.78</v>
      </c>
      <c r="D49" s="23">
        <f t="shared" si="15"/>
        <v>2938561.63</v>
      </c>
      <c r="E49" s="23">
        <f t="shared" si="15"/>
        <v>1650623.24</v>
      </c>
      <c r="F49" s="23">
        <f t="shared" si="15"/>
        <v>2223477.32</v>
      </c>
      <c r="G49" s="23">
        <f t="shared" si="15"/>
        <v>3123030.75</v>
      </c>
      <c r="H49" s="23">
        <f t="shared" si="15"/>
        <v>1663990.98</v>
      </c>
      <c r="I49" s="23">
        <f>ROUND(I30*I7,2)</f>
        <v>651713.67</v>
      </c>
      <c r="J49" s="23">
        <f>ROUND(J30*J7,2)</f>
        <v>1047495.3</v>
      </c>
      <c r="K49" s="23">
        <f t="shared" si="14"/>
        <v>17523734.79</v>
      </c>
    </row>
    <row r="50" spans="1:11" ht="17.25" customHeight="1">
      <c r="A50" s="34" t="s">
        <v>45</v>
      </c>
      <c r="B50" s="19">
        <v>0</v>
      </c>
      <c r="C50" s="23">
        <f>ROUND(C31*C7,2)</f>
        <v>5514.38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5514.38</v>
      </c>
    </row>
    <row r="51" spans="1:11" ht="17.25" customHeight="1">
      <c r="A51" s="66" t="s">
        <v>106</v>
      </c>
      <c r="B51" s="67">
        <f aca="true" t="shared" si="16" ref="B51:H51">ROUND(B32*B7,2)</f>
        <v>-3012.95</v>
      </c>
      <c r="C51" s="67">
        <f t="shared" si="16"/>
        <v>-3919.31</v>
      </c>
      <c r="D51" s="67">
        <f t="shared" si="16"/>
        <v>-4198.43</v>
      </c>
      <c r="E51" s="67">
        <f t="shared" si="16"/>
        <v>-2540.27</v>
      </c>
      <c r="F51" s="67">
        <f t="shared" si="16"/>
        <v>-3547.78</v>
      </c>
      <c r="G51" s="67">
        <f t="shared" si="16"/>
        <v>-4900.35</v>
      </c>
      <c r="H51" s="67">
        <f t="shared" si="16"/>
        <v>-2685.65</v>
      </c>
      <c r="I51" s="19">
        <v>0</v>
      </c>
      <c r="J51" s="19">
        <v>0</v>
      </c>
      <c r="K51" s="67">
        <f>SUM(B51:J51)</f>
        <v>-24804.740000000005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8299.37</v>
      </c>
      <c r="I53" s="31">
        <f>+I35</f>
        <v>0</v>
      </c>
      <c r="J53" s="31">
        <f>+J35</f>
        <v>0</v>
      </c>
      <c r="K53" s="23">
        <f t="shared" si="14"/>
        <v>8299.37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-223898.71000000002</v>
      </c>
      <c r="C61" s="35">
        <f t="shared" si="17"/>
        <v>-224204.77000000002</v>
      </c>
      <c r="D61" s="35">
        <f t="shared" si="17"/>
        <v>-228494.44999999998</v>
      </c>
      <c r="E61" s="35">
        <f t="shared" si="17"/>
        <v>-292537.39</v>
      </c>
      <c r="F61" s="35">
        <f t="shared" si="17"/>
        <v>-249742.59000000003</v>
      </c>
      <c r="G61" s="35">
        <f t="shared" si="17"/>
        <v>-300780.44000000006</v>
      </c>
      <c r="H61" s="35">
        <f t="shared" si="17"/>
        <v>-192981.4</v>
      </c>
      <c r="I61" s="35">
        <f t="shared" si="17"/>
        <v>-99594.95999999999</v>
      </c>
      <c r="J61" s="35">
        <f t="shared" si="17"/>
        <v>-75131.7</v>
      </c>
      <c r="K61" s="35">
        <f>SUM(B61:J61)</f>
        <v>-1887366.41</v>
      </c>
    </row>
    <row r="62" spans="1:11" ht="18.75" customHeight="1">
      <c r="A62" s="16" t="s">
        <v>75</v>
      </c>
      <c r="B62" s="35">
        <f aca="true" t="shared" si="18" ref="B62:J62">B63+B64+B65+B66+B67+B68</f>
        <v>-208662.21000000002</v>
      </c>
      <c r="C62" s="35">
        <f t="shared" si="18"/>
        <v>-199769.11000000002</v>
      </c>
      <c r="D62" s="35">
        <f t="shared" si="18"/>
        <v>-205475.49</v>
      </c>
      <c r="E62" s="35">
        <f t="shared" si="18"/>
        <v>-277874.39</v>
      </c>
      <c r="F62" s="35">
        <f t="shared" si="18"/>
        <v>-229199.16000000003</v>
      </c>
      <c r="G62" s="35">
        <f t="shared" si="18"/>
        <v>-269568.91000000003</v>
      </c>
      <c r="H62" s="35">
        <f t="shared" si="18"/>
        <v>-177946.4</v>
      </c>
      <c r="I62" s="35">
        <f t="shared" si="18"/>
        <v>-31958</v>
      </c>
      <c r="J62" s="35">
        <f t="shared" si="18"/>
        <v>-64235.2</v>
      </c>
      <c r="K62" s="35">
        <f aca="true" t="shared" si="19" ref="K62:K91">SUM(B62:J62)</f>
        <v>-1664688.8699999999</v>
      </c>
    </row>
    <row r="63" spans="1:11" ht="18.75" customHeight="1">
      <c r="A63" s="12" t="s">
        <v>76</v>
      </c>
      <c r="B63" s="35">
        <f>-ROUND(B9*$D$3,2)</f>
        <v>-144396.2</v>
      </c>
      <c r="C63" s="35">
        <f aca="true" t="shared" si="20" ref="C63:J63">-ROUND(C9*$D$3,2)</f>
        <v>-196988.2</v>
      </c>
      <c r="D63" s="35">
        <f t="shared" si="20"/>
        <v>-176247.8</v>
      </c>
      <c r="E63" s="35">
        <f t="shared" si="20"/>
        <v>-130731.4</v>
      </c>
      <c r="F63" s="35">
        <f t="shared" si="20"/>
        <v>-149279.2</v>
      </c>
      <c r="G63" s="35">
        <f t="shared" si="20"/>
        <v>-198109.2</v>
      </c>
      <c r="H63" s="35">
        <f t="shared" si="20"/>
        <v>-177946.4</v>
      </c>
      <c r="I63" s="35">
        <f t="shared" si="20"/>
        <v>-31958</v>
      </c>
      <c r="J63" s="35">
        <f t="shared" si="20"/>
        <v>-64235.2</v>
      </c>
      <c r="K63" s="35">
        <f t="shared" si="19"/>
        <v>-1269891.5999999999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-733.4</v>
      </c>
      <c r="C65" s="35">
        <v>-342</v>
      </c>
      <c r="D65" s="35">
        <v>-258.4</v>
      </c>
      <c r="E65" s="35">
        <v>-1026</v>
      </c>
      <c r="F65" s="35">
        <v>-463.6</v>
      </c>
      <c r="G65" s="35">
        <v>-501.6</v>
      </c>
      <c r="H65" s="19">
        <v>0</v>
      </c>
      <c r="I65" s="19">
        <v>0</v>
      </c>
      <c r="J65" s="19">
        <v>0</v>
      </c>
      <c r="K65" s="35">
        <f t="shared" si="19"/>
        <v>-3325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-63532.61</v>
      </c>
      <c r="C67" s="35">
        <v>-2438.91</v>
      </c>
      <c r="D67" s="35">
        <v>-28969.29</v>
      </c>
      <c r="E67" s="35">
        <v>-146116.99</v>
      </c>
      <c r="F67" s="35">
        <v>-79456.36</v>
      </c>
      <c r="G67" s="35">
        <v>-70958.11</v>
      </c>
      <c r="H67" s="19">
        <v>0</v>
      </c>
      <c r="I67" s="19">
        <v>0</v>
      </c>
      <c r="J67" s="19">
        <v>0</v>
      </c>
      <c r="K67" s="35">
        <f t="shared" si="19"/>
        <v>-391472.26999999996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-24435.659999999996</v>
      </c>
      <c r="D69" s="67">
        <f t="shared" si="21"/>
        <v>-23018.96</v>
      </c>
      <c r="E69" s="67">
        <f t="shared" si="21"/>
        <v>-14663</v>
      </c>
      <c r="F69" s="67">
        <f t="shared" si="21"/>
        <v>-20543.43</v>
      </c>
      <c r="G69" s="67">
        <f t="shared" si="21"/>
        <v>-31211.53</v>
      </c>
      <c r="H69" s="67">
        <f t="shared" si="21"/>
        <v>-15035</v>
      </c>
      <c r="I69" s="67">
        <f t="shared" si="21"/>
        <v>-67636.95999999999</v>
      </c>
      <c r="J69" s="67">
        <f t="shared" si="21"/>
        <v>-10896.5</v>
      </c>
      <c r="K69" s="67">
        <f t="shared" si="19"/>
        <v>-222677.53999999998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7">
        <v>-2351.46</v>
      </c>
      <c r="J72" s="19">
        <v>0</v>
      </c>
      <c r="K72" s="67">
        <f t="shared" si="19"/>
        <v>-3848.32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35">
        <v>-2240.74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7">
        <f>SUM(B97:J97)</f>
        <v>-2240.74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1539977.11</v>
      </c>
      <c r="C104" s="24">
        <f t="shared" si="22"/>
        <v>2287689.21</v>
      </c>
      <c r="D104" s="24">
        <f t="shared" si="22"/>
        <v>2738091.03</v>
      </c>
      <c r="E104" s="24">
        <f t="shared" si="22"/>
        <v>1381709.5</v>
      </c>
      <c r="F104" s="24">
        <f t="shared" si="22"/>
        <v>1999223.31</v>
      </c>
      <c r="G104" s="24">
        <f t="shared" si="22"/>
        <v>2854481.8</v>
      </c>
      <c r="H104" s="24">
        <f t="shared" si="22"/>
        <v>1500497.5400000003</v>
      </c>
      <c r="I104" s="24">
        <f>+I105+I106</f>
        <v>553184.43</v>
      </c>
      <c r="J104" s="24">
        <f>+J105+J106</f>
        <v>988594.2300000001</v>
      </c>
      <c r="K104" s="48">
        <f>SUM(B104:J104)</f>
        <v>15843448.160000002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1521176.1400000001</v>
      </c>
      <c r="C105" s="24">
        <f t="shared" si="23"/>
        <v>2264009.8</v>
      </c>
      <c r="D105" s="24">
        <f t="shared" si="23"/>
        <v>2712254.51</v>
      </c>
      <c r="E105" s="24">
        <f t="shared" si="23"/>
        <v>1358990.98</v>
      </c>
      <c r="F105" s="24">
        <f t="shared" si="23"/>
        <v>1975468.47</v>
      </c>
      <c r="G105" s="24">
        <f t="shared" si="23"/>
        <v>2824780.04</v>
      </c>
      <c r="H105" s="24">
        <f t="shared" si="23"/>
        <v>1480338.3400000003</v>
      </c>
      <c r="I105" s="24">
        <f t="shared" si="23"/>
        <v>553184.43</v>
      </c>
      <c r="J105" s="24">
        <f t="shared" si="23"/>
        <v>974580.6400000001</v>
      </c>
      <c r="K105" s="48">
        <f>SUM(B105:J105)</f>
        <v>15664783.350000001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15843448.169999996</v>
      </c>
      <c r="L112" s="54"/>
    </row>
    <row r="113" spans="1:11" ht="18.75" customHeight="1">
      <c r="A113" s="26" t="s">
        <v>71</v>
      </c>
      <c r="B113" s="27">
        <v>220432.43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220432.43</v>
      </c>
    </row>
    <row r="114" spans="1:11" ht="18.75" customHeight="1">
      <c r="A114" s="26" t="s">
        <v>72</v>
      </c>
      <c r="B114" s="27">
        <v>1319544.68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1319544.68</v>
      </c>
    </row>
    <row r="115" spans="1:11" ht="18.75" customHeight="1">
      <c r="A115" s="26" t="s">
        <v>73</v>
      </c>
      <c r="B115" s="40">
        <v>0</v>
      </c>
      <c r="C115" s="27">
        <f>+C104</f>
        <v>2287689.21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2287689.21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2738091.03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2738091.03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1381709.5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1381709.5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379975.11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379975.11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707390.2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707390.2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100730.65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100730.65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811127.35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811127.35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856338.2</v>
      </c>
      <c r="H122" s="40">
        <v>0</v>
      </c>
      <c r="I122" s="40">
        <v>0</v>
      </c>
      <c r="J122" s="40">
        <v>0</v>
      </c>
      <c r="K122" s="41">
        <f t="shared" si="25"/>
        <v>856338.2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65814.25</v>
      </c>
      <c r="H123" s="40">
        <v>0</v>
      </c>
      <c r="I123" s="40">
        <v>0</v>
      </c>
      <c r="J123" s="40">
        <v>0</v>
      </c>
      <c r="K123" s="41">
        <f t="shared" si="25"/>
        <v>65814.25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415363.53</v>
      </c>
      <c r="H124" s="40">
        <v>0</v>
      </c>
      <c r="I124" s="40">
        <v>0</v>
      </c>
      <c r="J124" s="40">
        <v>0</v>
      </c>
      <c r="K124" s="41">
        <f t="shared" si="25"/>
        <v>415363.53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408237.29</v>
      </c>
      <c r="H125" s="40">
        <v>0</v>
      </c>
      <c r="I125" s="40">
        <v>0</v>
      </c>
      <c r="J125" s="40">
        <v>0</v>
      </c>
      <c r="K125" s="41">
        <f t="shared" si="25"/>
        <v>408237.29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1108728.53</v>
      </c>
      <c r="H126" s="40">
        <v>0</v>
      </c>
      <c r="I126" s="40">
        <v>0</v>
      </c>
      <c r="J126" s="40">
        <v>0</v>
      </c>
      <c r="K126" s="41">
        <f t="shared" si="25"/>
        <v>1108728.53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527876.45</v>
      </c>
      <c r="I127" s="40">
        <v>0</v>
      </c>
      <c r="J127" s="40">
        <v>0</v>
      </c>
      <c r="K127" s="41">
        <f t="shared" si="25"/>
        <v>527876.45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972621.1</v>
      </c>
      <c r="I128" s="40">
        <v>0</v>
      </c>
      <c r="J128" s="40">
        <v>0</v>
      </c>
      <c r="K128" s="41">
        <f t="shared" si="25"/>
        <v>972621.1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553184.43</v>
      </c>
      <c r="J129" s="40">
        <v>0</v>
      </c>
      <c r="K129" s="41">
        <f t="shared" si="25"/>
        <v>553184.43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988594.23</v>
      </c>
      <c r="K130" s="44">
        <f t="shared" si="25"/>
        <v>988594.23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2016-12-13T17:00:22Z</dcterms:modified>
  <cp:category/>
  <cp:version/>
  <cp:contentType/>
  <cp:contentStatus/>
</cp:coreProperties>
</file>