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<sst xmlns="http://schemas.openxmlformats.org/spreadsheetml/2006/main" count="135" uniqueCount="135">
  <si>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</si>
  <si>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</si>
  <si>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</si>
  <si>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</si>
  <si>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</si>
  <si>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</si>
  <si>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</si>
  <si>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</si>
  <si>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</si>
  <si>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</si>
  <si>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</si>
  <si>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</si>
  <si>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</si>
  <si>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</si>
  <si>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</si>
  <si>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</si>
  <si>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</si>
  <si>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</si>
  <si>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</si>
  <si>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</si>
  <si>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</si>
  <si>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</si>
  <si>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</si>
  <si>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</si>
  <si>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</si>
  <si>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</si>
  <si>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</si>
  <si>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</si>
  <si>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</si>
  <si>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</si>
  <si>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</si>
  <si>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</si>
  <si>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</si>
  <si>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</si>
  <si>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</si>
  <si>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</si>
  <si>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</si>
  <si>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</si>
  <si>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</si>
  <si>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</si>
  <si>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</si>
  <si>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</si>
  <si>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</si>
  <si>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</si>
  <si>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</si>
  <si>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</si>
  <si>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</si>
  <si>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</si>
  <si>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</si>
  <si>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</si>
  <si>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</si>
  <si>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</si>
  <si>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</si>
  <si>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</si>
  <si>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</si>
  <si>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</si>
  <si>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</si>
  <si>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</si>
  <si>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</si>
  <si>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</si>
  <si>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</si>
  <si>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</si>
  <si>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</si>
  <si>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</si>
  <si>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</si>
  <si>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</si>
  <si>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</si>
  <si>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</si>
  <si>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</si>
  <si>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</si>
  <si>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</si>
  <si>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</si>
  <si>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</si>
  <si>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</si>
  <si>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</si>
  <si>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</si>
  <si>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</si>
  <si>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</si>
  <si>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</si>
  <si>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</si>
  <si>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</si>
  <si>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</si>
  <si>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</si>
  <si>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</si>
  <si>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</si>
  <si>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</si>
  <si>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</si>
  <si>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</si>
  <si>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</si>
  <si>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</si>
  <si>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</si>
  <si>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</si>
  <si>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</si>
  <si>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</si>
  <si>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</si>
  <si>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</si>
  <si>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</si>
  <si>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</si>
  <si>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</si>
  <si>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</si>
  <si>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</si>
  <si>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</si>
  <si>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</si>
  <si>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</si>
  <si>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</si>
  <si>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</si>
  <si>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</si>
  <si>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</si>
  <si>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</si>
  <si>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</si>
  <si>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</si>
  <si>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</si>
  <si>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</si>
  <si>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</si>
  <si>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</si>
  <si>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</si>
  <si>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</si>
  <si>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</si>
  <si>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</si>
  <si>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</si>
  <si>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</si>
  <si>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</si>
  <si>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</si>
  <si>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</si>
  <si>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</si>
  <si>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</si>
  <si>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</si>
  <si>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</si>
  <si>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</si>
  <si>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</si>
  <si>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</si>
  <si>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</si>
  <si>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29/11/16 - VENCIMENTO 13/12/16</t>
  </si>
  <si>
    <t>6.3. Revisão de Remuneração pelo Transporte Coletivo ¹</t>
  </si>
  <si>
    <t xml:space="preserve">     ¹  Pagamento de combustível não fóssil de novembro/16.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</si>
</sst>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609000</v>
      </c>
      <c r="C7" s="9">
        <f t="shared" si="0"/>
        <v>773189</v>
      </c>
      <c r="D7" s="9">
        <f t="shared" si="0"/>
        <v>800373</v>
      </c>
      <c r="E7" s="9">
        <f t="shared" si="0"/>
        <v>538396</v>
      </c>
      <c r="F7" s="9">
        <f t="shared" si="0"/>
        <v>741686</v>
      </c>
      <c r="G7" s="9">
        <f t="shared" si="0"/>
        <v>1231194</v>
      </c>
      <c r="H7" s="9">
        <f t="shared" si="0"/>
        <v>572264</v>
      </c>
      <c r="I7" s="9">
        <f t="shared" si="0"/>
        <v>125306</v>
      </c>
      <c r="J7" s="9">
        <f t="shared" si="0"/>
        <v>330596</v>
      </c>
      <c r="K7" s="9">
        <f t="shared" si="0"/>
        <v>5722004</v>
      </c>
      <c r="L7" s="52"/>
    </row>
    <row r="8" spans="1:11" ht="17.25" customHeight="1">
      <c r="A8" s="10" t="s">
        <v>99</v>
      </c>
      <c r="B8" s="11">
        <f>B9+B12+B16</f>
        <v>294388</v>
      </c>
      <c r="C8" s="11">
        <f aca="true" t="shared" si="1" ref="C8:J8">C9+C12+C16</f>
        <v>382953</v>
      </c>
      <c r="D8" s="11">
        <f t="shared" si="1"/>
        <v>372821</v>
      </c>
      <c r="E8" s="11">
        <f t="shared" si="1"/>
        <v>267914</v>
      </c>
      <c r="F8" s="11">
        <f t="shared" si="1"/>
        <v>358441</v>
      </c>
      <c r="G8" s="11">
        <f t="shared" si="1"/>
        <v>599302</v>
      </c>
      <c r="H8" s="11">
        <f t="shared" si="1"/>
        <v>302139</v>
      </c>
      <c r="I8" s="11">
        <f t="shared" si="1"/>
        <v>56963</v>
      </c>
      <c r="J8" s="11">
        <f t="shared" si="1"/>
        <v>150503</v>
      </c>
      <c r="K8" s="11">
        <f>SUM(B8:J8)</f>
        <v>2785424</v>
      </c>
    </row>
    <row r="9" spans="1:11" ht="17.25" customHeight="1">
      <c r="A9" s="15" t="s">
        <v>17</v>
      </c>
      <c r="B9" s="13">
        <f>+B10+B11</f>
        <v>35786</v>
      </c>
      <c r="C9" s="13">
        <f aca="true" t="shared" si="2" ref="C9:J9">+C10+C11</f>
        <v>49014</v>
      </c>
      <c r="D9" s="13">
        <f t="shared" si="2"/>
        <v>43581</v>
      </c>
      <c r="E9" s="13">
        <f t="shared" si="2"/>
        <v>32575</v>
      </c>
      <c r="F9" s="13">
        <f t="shared" si="2"/>
        <v>38249</v>
      </c>
      <c r="G9" s="13">
        <f t="shared" si="2"/>
        <v>49714</v>
      </c>
      <c r="H9" s="13">
        <f t="shared" si="2"/>
        <v>44994</v>
      </c>
      <c r="I9" s="13">
        <f t="shared" si="2"/>
        <v>8394</v>
      </c>
      <c r="J9" s="13">
        <f t="shared" si="2"/>
        <v>15873</v>
      </c>
      <c r="K9" s="11">
        <f>SUM(B9:J9)</f>
        <v>318180</v>
      </c>
    </row>
    <row r="10" spans="1:11" ht="17.25" customHeight="1">
      <c r="A10" s="29" t="s">
        <v>18</v>
      </c>
      <c r="B10" s="13">
        <v>35786</v>
      </c>
      <c r="C10" s="13">
        <v>49014</v>
      </c>
      <c r="D10" s="13">
        <v>43581</v>
      </c>
      <c r="E10" s="13">
        <v>32575</v>
      </c>
      <c r="F10" s="13">
        <v>38249</v>
      </c>
      <c r="G10" s="13">
        <v>49714</v>
      </c>
      <c r="H10" s="13">
        <v>44994</v>
      </c>
      <c r="I10" s="13">
        <v>8394</v>
      </c>
      <c r="J10" s="13">
        <v>15873</v>
      </c>
      <c r="K10" s="11">
        <f>SUM(B10:J10)</f>
        <v>318180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212879</v>
      </c>
      <c r="C12" s="17">
        <f t="shared" si="3"/>
        <v>277490</v>
      </c>
      <c r="D12" s="17">
        <f t="shared" si="3"/>
        <v>273181</v>
      </c>
      <c r="E12" s="17">
        <f t="shared" si="3"/>
        <v>196289</v>
      </c>
      <c r="F12" s="17">
        <f t="shared" si="3"/>
        <v>257914</v>
      </c>
      <c r="G12" s="17">
        <f t="shared" si="3"/>
        <v>438838</v>
      </c>
      <c r="H12" s="17">
        <f t="shared" si="3"/>
        <v>215921</v>
      </c>
      <c r="I12" s="17">
        <f t="shared" si="3"/>
        <v>39375</v>
      </c>
      <c r="J12" s="17">
        <f t="shared" si="3"/>
        <v>110910</v>
      </c>
      <c r="K12" s="11">
        <f aca="true" t="shared" si="4" ref="K12:K27">SUM(B12:J12)</f>
        <v>2022797</v>
      </c>
    </row>
    <row r="13" spans="1:13" ht="17.25" customHeight="1">
      <c r="A13" s="14" t="s">
        <v>20</v>
      </c>
      <c r="B13" s="13">
        <v>103781</v>
      </c>
      <c r="C13" s="13">
        <v>145164</v>
      </c>
      <c r="D13" s="13">
        <v>147212</v>
      </c>
      <c r="E13" s="13">
        <v>102983</v>
      </c>
      <c r="F13" s="13">
        <v>132904</v>
      </c>
      <c r="G13" s="13">
        <v>213931</v>
      </c>
      <c r="H13" s="13">
        <v>101715</v>
      </c>
      <c r="I13" s="13">
        <v>22452</v>
      </c>
      <c r="J13" s="13">
        <v>59484</v>
      </c>
      <c r="K13" s="11">
        <f t="shared" si="4"/>
        <v>1029626</v>
      </c>
      <c r="L13" s="52"/>
      <c r="M13" s="53"/>
    </row>
    <row r="14" spans="1:12" ht="17.25" customHeight="1">
      <c r="A14" s="14" t="s">
        <v>21</v>
      </c>
      <c r="B14" s="13">
        <v>100340</v>
      </c>
      <c r="C14" s="13">
        <v>119157</v>
      </c>
      <c r="D14" s="13">
        <v>116391</v>
      </c>
      <c r="E14" s="13">
        <v>85116</v>
      </c>
      <c r="F14" s="13">
        <v>115944</v>
      </c>
      <c r="G14" s="13">
        <v>210894</v>
      </c>
      <c r="H14" s="13">
        <v>100099</v>
      </c>
      <c r="I14" s="13">
        <v>14652</v>
      </c>
      <c r="J14" s="13">
        <v>48244</v>
      </c>
      <c r="K14" s="11">
        <f t="shared" si="4"/>
        <v>910837</v>
      </c>
      <c r="L14" s="52"/>
    </row>
    <row r="15" spans="1:11" ht="17.25" customHeight="1">
      <c r="A15" s="14" t="s">
        <v>22</v>
      </c>
      <c r="B15" s="13">
        <v>8758</v>
      </c>
      <c r="C15" s="13">
        <v>13169</v>
      </c>
      <c r="D15" s="13">
        <v>9578</v>
      </c>
      <c r="E15" s="13">
        <v>8190</v>
      </c>
      <c r="F15" s="13">
        <v>9066</v>
      </c>
      <c r="G15" s="13">
        <v>14013</v>
      </c>
      <c r="H15" s="13">
        <v>14107</v>
      </c>
      <c r="I15" s="13">
        <v>2271</v>
      </c>
      <c r="J15" s="13">
        <v>3182</v>
      </c>
      <c r="K15" s="11">
        <f t="shared" si="4"/>
        <v>82334</v>
      </c>
    </row>
    <row r="16" spans="1:11" ht="17.25" customHeight="1">
      <c r="A16" s="15" t="s">
        <v>95</v>
      </c>
      <c r="B16" s="13">
        <f>B17+B18+B19</f>
        <v>45723</v>
      </c>
      <c r="C16" s="13">
        <f aca="true" t="shared" si="5" ref="C16:J16">C17+C18+C19</f>
        <v>56449</v>
      </c>
      <c r="D16" s="13">
        <f t="shared" si="5"/>
        <v>56059</v>
      </c>
      <c r="E16" s="13">
        <f t="shared" si="5"/>
        <v>39050</v>
      </c>
      <c r="F16" s="13">
        <f t="shared" si="5"/>
        <v>62278</v>
      </c>
      <c r="G16" s="13">
        <f t="shared" si="5"/>
        <v>110750</v>
      </c>
      <c r="H16" s="13">
        <f t="shared" si="5"/>
        <v>41224</v>
      </c>
      <c r="I16" s="13">
        <f t="shared" si="5"/>
        <v>9194</v>
      </c>
      <c r="J16" s="13">
        <f t="shared" si="5"/>
        <v>23720</v>
      </c>
      <c r="K16" s="11">
        <f t="shared" si="4"/>
        <v>444447</v>
      </c>
    </row>
    <row r="17" spans="1:11" ht="17.25" customHeight="1">
      <c r="A17" s="14" t="s">
        <v>96</v>
      </c>
      <c r="B17" s="13">
        <v>25024</v>
      </c>
      <c r="C17" s="13">
        <v>33175</v>
      </c>
      <c r="D17" s="13">
        <v>31116</v>
      </c>
      <c r="E17" s="13">
        <v>21764</v>
      </c>
      <c r="F17" s="13">
        <v>35486</v>
      </c>
      <c r="G17" s="13">
        <v>60015</v>
      </c>
      <c r="H17" s="13">
        <v>24047</v>
      </c>
      <c r="I17" s="13">
        <v>5499</v>
      </c>
      <c r="J17" s="13">
        <v>13004</v>
      </c>
      <c r="K17" s="11">
        <f t="shared" si="4"/>
        <v>249130</v>
      </c>
    </row>
    <row r="18" spans="1:11" ht="17.25" customHeight="1">
      <c r="A18" s="14" t="s">
        <v>97</v>
      </c>
      <c r="B18" s="13">
        <v>18524</v>
      </c>
      <c r="C18" s="13">
        <v>20182</v>
      </c>
      <c r="D18" s="13">
        <v>23038</v>
      </c>
      <c r="E18" s="13">
        <v>15558</v>
      </c>
      <c r="F18" s="13">
        <v>24681</v>
      </c>
      <c r="G18" s="13">
        <v>47404</v>
      </c>
      <c r="H18" s="13">
        <v>14221</v>
      </c>
      <c r="I18" s="13">
        <v>3231</v>
      </c>
      <c r="J18" s="13">
        <v>9909</v>
      </c>
      <c r="K18" s="11">
        <f t="shared" si="4"/>
        <v>176748</v>
      </c>
    </row>
    <row r="19" spans="1:11" ht="17.25" customHeight="1">
      <c r="A19" s="14" t="s">
        <v>98</v>
      </c>
      <c r="B19" s="13">
        <v>2175</v>
      </c>
      <c r="C19" s="13">
        <v>3092</v>
      </c>
      <c r="D19" s="13">
        <v>1905</v>
      </c>
      <c r="E19" s="13">
        <v>1728</v>
      </c>
      <c r="F19" s="13">
        <v>2111</v>
      </c>
      <c r="G19" s="13">
        <v>3331</v>
      </c>
      <c r="H19" s="13">
        <v>2956</v>
      </c>
      <c r="I19" s="13">
        <v>464</v>
      </c>
      <c r="J19" s="13">
        <v>807</v>
      </c>
      <c r="K19" s="11">
        <f t="shared" si="4"/>
        <v>18569</v>
      </c>
    </row>
    <row r="20" spans="1:11" ht="17.25" customHeight="1">
      <c r="A20" s="16" t="s">
        <v>23</v>
      </c>
      <c r="B20" s="11">
        <f>+B21+B22+B23</f>
        <v>151514</v>
      </c>
      <c r="C20" s="11">
        <f aca="true" t="shared" si="6" ref="C20:J20">+C21+C22+C23</f>
        <v>170857</v>
      </c>
      <c r="D20" s="11">
        <f t="shared" si="6"/>
        <v>191799</v>
      </c>
      <c r="E20" s="11">
        <f t="shared" si="6"/>
        <v>124015</v>
      </c>
      <c r="F20" s="11">
        <f t="shared" si="6"/>
        <v>194653</v>
      </c>
      <c r="G20" s="11">
        <f t="shared" si="6"/>
        <v>360944</v>
      </c>
      <c r="H20" s="11">
        <f t="shared" si="6"/>
        <v>131863</v>
      </c>
      <c r="I20" s="11">
        <f t="shared" si="6"/>
        <v>30277</v>
      </c>
      <c r="J20" s="11">
        <f t="shared" si="6"/>
        <v>74353</v>
      </c>
      <c r="K20" s="11">
        <f t="shared" si="4"/>
        <v>1430275</v>
      </c>
    </row>
    <row r="21" spans="1:12" ht="17.25" customHeight="1">
      <c r="A21" s="12" t="s">
        <v>24</v>
      </c>
      <c r="B21" s="13">
        <v>82428</v>
      </c>
      <c r="C21" s="13">
        <v>103234</v>
      </c>
      <c r="D21" s="13">
        <v>116775</v>
      </c>
      <c r="E21" s="13">
        <v>73779</v>
      </c>
      <c r="F21" s="13">
        <v>113335</v>
      </c>
      <c r="G21" s="13">
        <v>194006</v>
      </c>
      <c r="H21" s="13">
        <v>75895</v>
      </c>
      <c r="I21" s="13">
        <v>19223</v>
      </c>
      <c r="J21" s="13">
        <v>44168</v>
      </c>
      <c r="K21" s="11">
        <f t="shared" si="4"/>
        <v>822843</v>
      </c>
      <c r="L21" s="52"/>
    </row>
    <row r="22" spans="1:12" ht="17.25" customHeight="1">
      <c r="A22" s="12" t="s">
        <v>25</v>
      </c>
      <c r="B22" s="13">
        <v>64957</v>
      </c>
      <c r="C22" s="13">
        <v>62307</v>
      </c>
      <c r="D22" s="13">
        <v>70752</v>
      </c>
      <c r="E22" s="13">
        <v>47093</v>
      </c>
      <c r="F22" s="13">
        <v>77258</v>
      </c>
      <c r="G22" s="13">
        <v>159636</v>
      </c>
      <c r="H22" s="13">
        <v>50897</v>
      </c>
      <c r="I22" s="13">
        <v>10143</v>
      </c>
      <c r="J22" s="13">
        <v>28733</v>
      </c>
      <c r="K22" s="11">
        <f t="shared" si="4"/>
        <v>571776</v>
      </c>
      <c r="L22" s="52"/>
    </row>
    <row r="23" spans="1:11" ht="17.25" customHeight="1">
      <c r="A23" s="12" t="s">
        <v>26</v>
      </c>
      <c r="B23" s="13">
        <v>4129</v>
      </c>
      <c r="C23" s="13">
        <v>5316</v>
      </c>
      <c r="D23" s="13">
        <v>4272</v>
      </c>
      <c r="E23" s="13">
        <v>3143</v>
      </c>
      <c r="F23" s="13">
        <v>4060</v>
      </c>
      <c r="G23" s="13">
        <v>7302</v>
      </c>
      <c r="H23" s="13">
        <v>5071</v>
      </c>
      <c r="I23" s="13">
        <v>911</v>
      </c>
      <c r="J23" s="13">
        <v>1452</v>
      </c>
      <c r="K23" s="11">
        <f t="shared" si="4"/>
        <v>35656</v>
      </c>
    </row>
    <row r="24" spans="1:11" ht="17.25" customHeight="1">
      <c r="A24" s="16" t="s">
        <v>27</v>
      </c>
      <c r="B24" s="13">
        <f>+B25+B26</f>
        <v>163098</v>
      </c>
      <c r="C24" s="13">
        <f aca="true" t="shared" si="7" ref="C24:J24">+C25+C26</f>
        <v>219379</v>
      </c>
      <c r="D24" s="13">
        <f t="shared" si="7"/>
        <v>235753</v>
      </c>
      <c r="E24" s="13">
        <f t="shared" si="7"/>
        <v>146467</v>
      </c>
      <c r="F24" s="13">
        <f t="shared" si="7"/>
        <v>188592</v>
      </c>
      <c r="G24" s="13">
        <f t="shared" si="7"/>
        <v>270948</v>
      </c>
      <c r="H24" s="13">
        <f t="shared" si="7"/>
        <v>129829</v>
      </c>
      <c r="I24" s="13">
        <f t="shared" si="7"/>
        <v>38066</v>
      </c>
      <c r="J24" s="13">
        <f t="shared" si="7"/>
        <v>105740</v>
      </c>
      <c r="K24" s="11">
        <f t="shared" si="4"/>
        <v>1497872</v>
      </c>
    </row>
    <row r="25" spans="1:12" ht="17.25" customHeight="1">
      <c r="A25" s="12" t="s">
        <v>130</v>
      </c>
      <c r="B25" s="13">
        <v>67062</v>
      </c>
      <c r="C25" s="13">
        <v>99424</v>
      </c>
      <c r="D25" s="13">
        <v>116039</v>
      </c>
      <c r="E25" s="13">
        <v>70561</v>
      </c>
      <c r="F25" s="13">
        <v>85334</v>
      </c>
      <c r="G25" s="13">
        <v>113817</v>
      </c>
      <c r="H25" s="13">
        <v>55959</v>
      </c>
      <c r="I25" s="13">
        <v>20681</v>
      </c>
      <c r="J25" s="13">
        <v>49020</v>
      </c>
      <c r="K25" s="11">
        <f t="shared" si="4"/>
        <v>677897</v>
      </c>
      <c r="L25" s="52"/>
    </row>
    <row r="26" spans="1:12" ht="17.25" customHeight="1">
      <c r="A26" s="12" t="s">
        <v>131</v>
      </c>
      <c r="B26" s="13">
        <v>96036</v>
      </c>
      <c r="C26" s="13">
        <v>119955</v>
      </c>
      <c r="D26" s="13">
        <v>119714</v>
      </c>
      <c r="E26" s="13">
        <v>75906</v>
      </c>
      <c r="F26" s="13">
        <v>103258</v>
      </c>
      <c r="G26" s="13">
        <v>157131</v>
      </c>
      <c r="H26" s="13">
        <v>73870</v>
      </c>
      <c r="I26" s="13">
        <v>17385</v>
      </c>
      <c r="J26" s="13">
        <v>56720</v>
      </c>
      <c r="K26" s="11">
        <f t="shared" si="4"/>
        <v>819975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8433</v>
      </c>
      <c r="I27" s="11">
        <v>0</v>
      </c>
      <c r="J27" s="11">
        <v>0</v>
      </c>
      <c r="K27" s="11">
        <f t="shared" si="4"/>
        <v>8433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8383.65</v>
      </c>
      <c r="I35" s="19">
        <v>0</v>
      </c>
      <c r="J35" s="19">
        <v>0</v>
      </c>
      <c r="K35" s="23">
        <f>SUM(B35:J35)</f>
        <v>8383.65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1712015.05</v>
      </c>
      <c r="C47" s="22">
        <f aca="true" t="shared" si="12" ref="C47:H47">+C48+C57</f>
        <v>2429118.0000000005</v>
      </c>
      <c r="D47" s="22">
        <f t="shared" si="12"/>
        <v>2829205.76</v>
      </c>
      <c r="E47" s="22">
        <f t="shared" si="12"/>
        <v>1626125.8299999998</v>
      </c>
      <c r="F47" s="22">
        <f t="shared" si="12"/>
        <v>2210260.7199999997</v>
      </c>
      <c r="G47" s="22">
        <f t="shared" si="12"/>
        <v>3092462.8699999996</v>
      </c>
      <c r="H47" s="22">
        <f t="shared" si="12"/>
        <v>1660635.1099999999</v>
      </c>
      <c r="I47" s="22">
        <f>+I48+I57</f>
        <v>634023.9199999999</v>
      </c>
      <c r="J47" s="22">
        <f>+J48+J57</f>
        <v>1007258.26</v>
      </c>
      <c r="K47" s="22">
        <f>SUM(B47:J47)</f>
        <v>17201105.52</v>
      </c>
    </row>
    <row r="48" spans="1:11" ht="17.25" customHeight="1">
      <c r="A48" s="16" t="s">
        <v>113</v>
      </c>
      <c r="B48" s="23">
        <f>SUM(B49:B56)</f>
        <v>1693214.08</v>
      </c>
      <c r="C48" s="23">
        <f aca="true" t="shared" si="13" ref="C48:J48">SUM(C49:C56)</f>
        <v>2405438.5900000003</v>
      </c>
      <c r="D48" s="23">
        <f t="shared" si="13"/>
        <v>2803369.2399999998</v>
      </c>
      <c r="E48" s="23">
        <f t="shared" si="13"/>
        <v>1603407.3099999998</v>
      </c>
      <c r="F48" s="23">
        <f t="shared" si="13"/>
        <v>2186505.88</v>
      </c>
      <c r="G48" s="23">
        <f t="shared" si="13"/>
        <v>3062761.11</v>
      </c>
      <c r="H48" s="23">
        <f t="shared" si="13"/>
        <v>1640475.91</v>
      </c>
      <c r="I48" s="23">
        <f t="shared" si="13"/>
        <v>634023.9199999999</v>
      </c>
      <c r="J48" s="23">
        <f t="shared" si="13"/>
        <v>993244.67</v>
      </c>
      <c r="K48" s="23">
        <f aca="true" t="shared" si="14" ref="K48:K57">SUM(B48:J48)</f>
        <v>17022440.71</v>
      </c>
    </row>
    <row r="49" spans="1:11" ht="17.25" customHeight="1">
      <c r="A49" s="34" t="s">
        <v>44</v>
      </c>
      <c r="B49" s="23">
        <f aca="true" t="shared" si="15" ref="B49:H49">ROUND(B30*B7,2)</f>
        <v>1692045.6</v>
      </c>
      <c r="C49" s="23">
        <f t="shared" si="15"/>
        <v>2398123</v>
      </c>
      <c r="D49" s="23">
        <f t="shared" si="15"/>
        <v>2800985.35</v>
      </c>
      <c r="E49" s="23">
        <f t="shared" si="15"/>
        <v>1602428.01</v>
      </c>
      <c r="F49" s="23">
        <f t="shared" si="15"/>
        <v>2184710.28</v>
      </c>
      <c r="G49" s="23">
        <f t="shared" si="15"/>
        <v>3060132.69</v>
      </c>
      <c r="H49" s="23">
        <f t="shared" si="15"/>
        <v>1631009.63</v>
      </c>
      <c r="I49" s="23">
        <f>ROUND(I30*I7,2)</f>
        <v>632958.2</v>
      </c>
      <c r="J49" s="23">
        <f>ROUND(J30*J7,2)</f>
        <v>991027.63</v>
      </c>
      <c r="K49" s="23">
        <f t="shared" si="14"/>
        <v>16993420.389999997</v>
      </c>
    </row>
    <row r="50" spans="1:11" ht="17.25" customHeight="1">
      <c r="A50" s="34" t="s">
        <v>45</v>
      </c>
      <c r="B50" s="19">
        <v>0</v>
      </c>
      <c r="C50" s="23">
        <f>ROUND(C31*C7,2)</f>
        <v>5330.5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5330.5</v>
      </c>
    </row>
    <row r="51" spans="1:11" ht="17.25" customHeight="1">
      <c r="A51" s="66" t="s">
        <v>106</v>
      </c>
      <c r="B51" s="67">
        <f aca="true" t="shared" si="16" ref="B51:H51">ROUND(B32*B7,2)</f>
        <v>-2923.2</v>
      </c>
      <c r="C51" s="67">
        <f t="shared" si="16"/>
        <v>-3788.63</v>
      </c>
      <c r="D51" s="67">
        <f t="shared" si="16"/>
        <v>-4001.87</v>
      </c>
      <c r="E51" s="67">
        <f t="shared" si="16"/>
        <v>-2466.1</v>
      </c>
      <c r="F51" s="67">
        <f t="shared" si="16"/>
        <v>-3485.92</v>
      </c>
      <c r="G51" s="67">
        <f t="shared" si="16"/>
        <v>-4801.66</v>
      </c>
      <c r="H51" s="67">
        <f t="shared" si="16"/>
        <v>-2632.41</v>
      </c>
      <c r="I51" s="19">
        <v>0</v>
      </c>
      <c r="J51" s="19">
        <v>0</v>
      </c>
      <c r="K51" s="67">
        <f>SUM(B51:J51)</f>
        <v>-24099.79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8383.65</v>
      </c>
      <c r="I53" s="31">
        <f>+I35</f>
        <v>0</v>
      </c>
      <c r="J53" s="31">
        <f>+J35</f>
        <v>0</v>
      </c>
      <c r="K53" s="23">
        <f t="shared" si="14"/>
        <v>8383.65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18800.97</v>
      </c>
      <c r="C57" s="36">
        <v>23679.41</v>
      </c>
      <c r="D57" s="36">
        <v>25836.52</v>
      </c>
      <c r="E57" s="36">
        <v>22718.52</v>
      </c>
      <c r="F57" s="36">
        <v>23754.84</v>
      </c>
      <c r="G57" s="36">
        <v>29701.76</v>
      </c>
      <c r="H57" s="36">
        <v>20159.2</v>
      </c>
      <c r="I57" s="19">
        <v>0</v>
      </c>
      <c r="J57" s="36">
        <v>14013.59</v>
      </c>
      <c r="K57" s="36">
        <f t="shared" si="14"/>
        <v>178664.81000000003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-415596.49</v>
      </c>
      <c r="C61" s="35">
        <f t="shared" si="17"/>
        <v>-211992.15000000002</v>
      </c>
      <c r="D61" s="35">
        <f t="shared" si="17"/>
        <v>-260995.81</v>
      </c>
      <c r="E61" s="35">
        <f t="shared" si="17"/>
        <v>-447431.74</v>
      </c>
      <c r="F61" s="35">
        <f t="shared" si="17"/>
        <v>-409205.95000000007</v>
      </c>
      <c r="G61" s="35">
        <f t="shared" si="17"/>
        <v>-418357.31000000006</v>
      </c>
      <c r="H61" s="35">
        <f t="shared" si="17"/>
        <v>-169311.2</v>
      </c>
      <c r="I61" s="35">
        <f t="shared" si="17"/>
        <v>-99534.03</v>
      </c>
      <c r="J61" s="35">
        <f t="shared" si="17"/>
        <v>-71213.9</v>
      </c>
      <c r="K61" s="35">
        <f>SUM(B61:J61)</f>
        <v>-2503638.58</v>
      </c>
    </row>
    <row r="62" spans="1:11" ht="18.75" customHeight="1">
      <c r="A62" s="16" t="s">
        <v>75</v>
      </c>
      <c r="B62" s="35">
        <f aca="true" t="shared" si="18" ref="B62:J62">B63+B64+B65+B66+B67+B68</f>
        <v>-400359.99</v>
      </c>
      <c r="C62" s="35">
        <f t="shared" si="18"/>
        <v>-189797.23</v>
      </c>
      <c r="D62" s="35">
        <f t="shared" si="18"/>
        <v>-237976.94999999998</v>
      </c>
      <c r="E62" s="35">
        <f t="shared" si="18"/>
        <v>-432768.74</v>
      </c>
      <c r="F62" s="35">
        <f t="shared" si="18"/>
        <v>-459643.15</v>
      </c>
      <c r="G62" s="35">
        <f t="shared" si="18"/>
        <v>-387145.78</v>
      </c>
      <c r="H62" s="35">
        <f t="shared" si="18"/>
        <v>-170977.2</v>
      </c>
      <c r="I62" s="35">
        <f t="shared" si="18"/>
        <v>-31897.2</v>
      </c>
      <c r="J62" s="35">
        <f t="shared" si="18"/>
        <v>-60317.4</v>
      </c>
      <c r="K62" s="35">
        <f aca="true" t="shared" si="19" ref="K62:K91">SUM(B62:J62)</f>
        <v>-2370883.64</v>
      </c>
    </row>
    <row r="63" spans="1:11" ht="18.75" customHeight="1">
      <c r="A63" s="12" t="s">
        <v>76</v>
      </c>
      <c r="B63" s="35">
        <f>-ROUND(B9*$D$3,2)</f>
        <v>-135986.8</v>
      </c>
      <c r="C63" s="35">
        <f aca="true" t="shared" si="20" ref="C63:J63">-ROUND(C9*$D$3,2)</f>
        <v>-186253.2</v>
      </c>
      <c r="D63" s="35">
        <f t="shared" si="20"/>
        <v>-165607.8</v>
      </c>
      <c r="E63" s="35">
        <f t="shared" si="20"/>
        <v>-123785</v>
      </c>
      <c r="F63" s="35">
        <f t="shared" si="20"/>
        <v>-145346.2</v>
      </c>
      <c r="G63" s="35">
        <f t="shared" si="20"/>
        <v>-188913.2</v>
      </c>
      <c r="H63" s="35">
        <f t="shared" si="20"/>
        <v>-170977.2</v>
      </c>
      <c r="I63" s="35">
        <f t="shared" si="20"/>
        <v>-31897.2</v>
      </c>
      <c r="J63" s="35">
        <f t="shared" si="20"/>
        <v>-60317.4</v>
      </c>
      <c r="K63" s="35">
        <f t="shared" si="19"/>
        <v>-1209083.9999999998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-4058.4</v>
      </c>
      <c r="C65" s="35">
        <v>-475</v>
      </c>
      <c r="D65" s="35">
        <v>-752.4</v>
      </c>
      <c r="E65" s="35">
        <v>-2580.2</v>
      </c>
      <c r="F65" s="35">
        <v>-2017.8</v>
      </c>
      <c r="G65" s="35">
        <v>-1337.6</v>
      </c>
      <c r="H65" s="19">
        <v>0</v>
      </c>
      <c r="I65" s="19">
        <v>0</v>
      </c>
      <c r="J65" s="19">
        <v>0</v>
      </c>
      <c r="K65" s="35">
        <f t="shared" si="19"/>
        <v>-11221.4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35">
        <v>-260314.79</v>
      </c>
      <c r="C67" s="35">
        <v>-3069.03</v>
      </c>
      <c r="D67" s="35">
        <v>-71616.75</v>
      </c>
      <c r="E67" s="35">
        <v>-306403.54</v>
      </c>
      <c r="F67" s="35">
        <v>-312279.15</v>
      </c>
      <c r="G67" s="35">
        <v>-196894.98</v>
      </c>
      <c r="H67" s="19">
        <v>0</v>
      </c>
      <c r="I67" s="19">
        <v>0</v>
      </c>
      <c r="J67" s="19">
        <v>0</v>
      </c>
      <c r="K67" s="35">
        <f t="shared" si="19"/>
        <v>-1150578.24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-15236.5</v>
      </c>
      <c r="C69" s="67">
        <f t="shared" si="21"/>
        <v>-22194.92</v>
      </c>
      <c r="D69" s="67">
        <f t="shared" si="21"/>
        <v>-23018.86</v>
      </c>
      <c r="E69" s="67">
        <f t="shared" si="21"/>
        <v>-14663</v>
      </c>
      <c r="F69" s="67">
        <f t="shared" si="21"/>
        <v>-20543.33</v>
      </c>
      <c r="G69" s="67">
        <f t="shared" si="21"/>
        <v>-31211.53</v>
      </c>
      <c r="H69" s="67">
        <f t="shared" si="21"/>
        <v>-15035</v>
      </c>
      <c r="I69" s="67">
        <f t="shared" si="21"/>
        <v>-67636.83</v>
      </c>
      <c r="J69" s="67">
        <f t="shared" si="21"/>
        <v>-10896.5</v>
      </c>
      <c r="K69" s="67">
        <f t="shared" si="19"/>
        <v>-220436.47000000003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67">
        <v>70980.53</v>
      </c>
      <c r="G101" s="19">
        <v>0</v>
      </c>
      <c r="H101" s="67">
        <v>16701</v>
      </c>
      <c r="I101" s="19">
        <v>0</v>
      </c>
      <c r="J101" s="19">
        <v>0</v>
      </c>
      <c r="K101" s="67">
        <f>SUM(B101:J101)</f>
        <v>87681.53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1296418.56</v>
      </c>
      <c r="C104" s="24">
        <f t="shared" si="22"/>
        <v>2217125.8500000006</v>
      </c>
      <c r="D104" s="24">
        <f t="shared" si="22"/>
        <v>2568209.9499999997</v>
      </c>
      <c r="E104" s="24">
        <f t="shared" si="22"/>
        <v>1178694.0899999999</v>
      </c>
      <c r="F104" s="24">
        <f t="shared" si="22"/>
        <v>1801054.77</v>
      </c>
      <c r="G104" s="24">
        <f t="shared" si="22"/>
        <v>2674105.56</v>
      </c>
      <c r="H104" s="24">
        <f t="shared" si="22"/>
        <v>1491323.91</v>
      </c>
      <c r="I104" s="24">
        <f>+I105+I106</f>
        <v>534489.89</v>
      </c>
      <c r="J104" s="24">
        <f>+J105+J106</f>
        <v>936044.36</v>
      </c>
      <c r="K104" s="48">
        <f>SUM(B104:J104)</f>
        <v>14697466.940000001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1277617.59</v>
      </c>
      <c r="C105" s="24">
        <f t="shared" si="23"/>
        <v>2193446.4400000004</v>
      </c>
      <c r="D105" s="24">
        <f t="shared" si="23"/>
        <v>2542373.4299999997</v>
      </c>
      <c r="E105" s="24">
        <f t="shared" si="23"/>
        <v>1155975.5699999998</v>
      </c>
      <c r="F105" s="24">
        <f t="shared" si="23"/>
        <v>1777299.93</v>
      </c>
      <c r="G105" s="24">
        <f t="shared" si="23"/>
        <v>2644403.8000000003</v>
      </c>
      <c r="H105" s="24">
        <f t="shared" si="23"/>
        <v>1471164.71</v>
      </c>
      <c r="I105" s="24">
        <f t="shared" si="23"/>
        <v>534489.89</v>
      </c>
      <c r="J105" s="24">
        <f t="shared" si="23"/>
        <v>922030.77</v>
      </c>
      <c r="K105" s="48">
        <f>SUM(B105:J105)</f>
        <v>14518802.129999999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18800.97</v>
      </c>
      <c r="C106" s="24">
        <f t="shared" si="24"/>
        <v>23679.41</v>
      </c>
      <c r="D106" s="24">
        <f t="shared" si="24"/>
        <v>25836.52</v>
      </c>
      <c r="E106" s="24">
        <f t="shared" si="24"/>
        <v>22718.52</v>
      </c>
      <c r="F106" s="24">
        <f t="shared" si="24"/>
        <v>23754.84</v>
      </c>
      <c r="G106" s="24">
        <f t="shared" si="24"/>
        <v>29701.76</v>
      </c>
      <c r="H106" s="24">
        <f t="shared" si="24"/>
        <v>20159.2</v>
      </c>
      <c r="I106" s="19">
        <f t="shared" si="24"/>
        <v>0</v>
      </c>
      <c r="J106" s="24">
        <f t="shared" si="24"/>
        <v>14013.59</v>
      </c>
      <c r="K106" s="48">
        <f>SUM(B106:J106)</f>
        <v>178664.81000000003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14697466.939999998</v>
      </c>
      <c r="L112" s="54"/>
    </row>
    <row r="113" spans="1:11" ht="18.75" customHeight="1">
      <c r="A113" s="26" t="s">
        <v>71</v>
      </c>
      <c r="B113" s="27">
        <v>178503.59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178503.59</v>
      </c>
    </row>
    <row r="114" spans="1:11" ht="18.75" customHeight="1">
      <c r="A114" s="26" t="s">
        <v>72</v>
      </c>
      <c r="B114" s="27">
        <v>1117914.97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1117914.97</v>
      </c>
    </row>
    <row r="115" spans="1:11" ht="18.75" customHeight="1">
      <c r="A115" s="26" t="s">
        <v>73</v>
      </c>
      <c r="B115" s="40">
        <v>0</v>
      </c>
      <c r="C115" s="27">
        <f>+C104</f>
        <v>2217125.8500000006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2217125.8500000006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2568209.9499999997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2568209.9499999997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1178694.0899999999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1178694.0899999999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464720.43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464720.43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731203.38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731203.38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70029.2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70029.2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535101.77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535101.77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805389.53</v>
      </c>
      <c r="H122" s="40">
        <v>0</v>
      </c>
      <c r="I122" s="40">
        <v>0</v>
      </c>
      <c r="J122" s="40">
        <v>0</v>
      </c>
      <c r="K122" s="41">
        <f t="shared" si="25"/>
        <v>805389.53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62206.71</v>
      </c>
      <c r="H123" s="40">
        <v>0</v>
      </c>
      <c r="I123" s="40">
        <v>0</v>
      </c>
      <c r="J123" s="40">
        <v>0</v>
      </c>
      <c r="K123" s="41">
        <f t="shared" si="25"/>
        <v>62206.71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393890.98</v>
      </c>
      <c r="H124" s="40">
        <v>0</v>
      </c>
      <c r="I124" s="40">
        <v>0</v>
      </c>
      <c r="J124" s="40">
        <v>0</v>
      </c>
      <c r="K124" s="41">
        <f t="shared" si="25"/>
        <v>393890.98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383942.92</v>
      </c>
      <c r="H125" s="40">
        <v>0</v>
      </c>
      <c r="I125" s="40">
        <v>0</v>
      </c>
      <c r="J125" s="40">
        <v>0</v>
      </c>
      <c r="K125" s="41">
        <f t="shared" si="25"/>
        <v>383942.92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1028675.42</v>
      </c>
      <c r="H126" s="40">
        <v>0</v>
      </c>
      <c r="I126" s="40">
        <v>0</v>
      </c>
      <c r="J126" s="40">
        <v>0</v>
      </c>
      <c r="K126" s="41">
        <f t="shared" si="25"/>
        <v>1028675.42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527508.29</v>
      </c>
      <c r="I127" s="40">
        <v>0</v>
      </c>
      <c r="J127" s="40">
        <v>0</v>
      </c>
      <c r="K127" s="41">
        <f t="shared" si="25"/>
        <v>527508.29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963815.61</v>
      </c>
      <c r="I128" s="40">
        <v>0</v>
      </c>
      <c r="J128" s="40">
        <v>0</v>
      </c>
      <c r="K128" s="41">
        <f t="shared" si="25"/>
        <v>963815.61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534489.89</v>
      </c>
      <c r="J129" s="40">
        <v>0</v>
      </c>
      <c r="K129" s="41">
        <f t="shared" si="25"/>
        <v>534489.89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936044.36</v>
      </c>
      <c r="K130" s="44">
        <f t="shared" si="25"/>
        <v>936044.36</v>
      </c>
    </row>
    <row r="131" spans="1:11" ht="18.75" customHeight="1">
      <c r="A131" s="85" t="s">
        <v>134</v>
      </c>
      <c r="B131" s="85"/>
      <c r="C131" s="85"/>
      <c r="D131" s="85"/>
      <c r="E131" s="85"/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8">
    <mergeCell ref="A131:E131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2016-12-12T18:02:30Z</dcterms:modified>
  <cp:category/>
  <cp:version/>
  <cp:contentType/>
  <cp:contentStatus/>
</cp:coreProperties>
</file>