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<sst xmlns="http://schemas.openxmlformats.org/spreadsheetml/2006/main" count="134" uniqueCount="134">
  <si>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</si>
  <si>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</si>
  <si>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</si>
  <si>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</si>
  <si>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</si>
  <si>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</si>
  <si>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</si>
  <si>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</si>
  <si>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</si>
  <si>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</si>
  <si>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</si>
  <si>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</si>
  <si>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</si>
  <si>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</si>
  <si>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</si>
  <si>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</si>
  <si>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</si>
  <si>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</si>
  <si>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</si>
  <si>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</si>
  <si>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</si>
  <si>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</si>
  <si>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</si>
  <si>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</si>
  <si>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</si>
  <si>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</si>
  <si>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</si>
  <si>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</si>
  <si>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</si>
  <si>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</si>
  <si>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</si>
  <si>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</si>
  <si>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</si>
  <si>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</si>
  <si>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</si>
  <si>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</si>
  <si>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</si>
  <si>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</si>
  <si>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</si>
  <si>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</si>
  <si>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</si>
  <si>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</si>
  <si>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</si>
  <si>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</si>
  <si>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</si>
  <si>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</si>
  <si>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</si>
  <si>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</si>
  <si>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</si>
  <si>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</si>
  <si>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</si>
  <si>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</si>
  <si>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</si>
  <si>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</si>
  <si>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</si>
  <si>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</si>
  <si>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</si>
  <si>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</si>
  <si>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</si>
  <si>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</si>
  <si>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</si>
  <si>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</si>
  <si>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</si>
  <si>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</si>
  <si>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</si>
  <si>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</si>
  <si>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</si>
  <si>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</si>
  <si>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</si>
  <si>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</si>
  <si>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</si>
  <si>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</si>
  <si>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</si>
  <si>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</si>
  <si>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</si>
  <si>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</si>
  <si>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</si>
  <si>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</si>
  <si>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</si>
  <si>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</si>
  <si>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</si>
  <si>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</si>
  <si>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</si>
  <si>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</si>
  <si>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</si>
  <si>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</si>
  <si>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</si>
  <si>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</si>
  <si>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</si>
  <si>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</si>
  <si>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</si>
  <si>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</si>
  <si>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</si>
  <si>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</si>
  <si>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</si>
  <si>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</si>
  <si>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</si>
  <si>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</si>
  <si>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</si>
  <si>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</si>
  <si>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</si>
  <si>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</si>
  <si>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</si>
  <si>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</si>
  <si>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</si>
  <si>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</si>
  <si>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</si>
  <si>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</si>
  <si>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</si>
  <si>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</si>
  <si>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</si>
  <si>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</si>
  <si>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</si>
  <si>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</si>
  <si>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</si>
  <si>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</si>
  <si>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</si>
  <si>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</si>
  <si>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</si>
  <si>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</si>
  <si>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</si>
  <si>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</si>
  <si>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</si>
  <si>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</si>
  <si>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</si>
  <si>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</si>
  <si>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</si>
  <si>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</si>
  <si>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</si>
  <si>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</si>
  <si>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</si>
  <si>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</si>
  <si>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</si>
  <si>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28/11/16 - VENCIMENTO 12/12/16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</si>
</sst>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599317</v>
      </c>
      <c r="C7" s="9">
        <f t="shared" si="0"/>
        <v>768306</v>
      </c>
      <c r="D7" s="9">
        <f t="shared" si="0"/>
        <v>789187</v>
      </c>
      <c r="E7" s="9">
        <f t="shared" si="0"/>
        <v>535020</v>
      </c>
      <c r="F7" s="9">
        <f t="shared" si="0"/>
        <v>732643</v>
      </c>
      <c r="G7" s="9">
        <f t="shared" si="0"/>
        <v>1217494</v>
      </c>
      <c r="H7" s="9">
        <f t="shared" si="0"/>
        <v>563081</v>
      </c>
      <c r="I7" s="9">
        <f t="shared" si="0"/>
        <v>121303</v>
      </c>
      <c r="J7" s="9">
        <f t="shared" si="0"/>
        <v>328031</v>
      </c>
      <c r="K7" s="9">
        <f t="shared" si="0"/>
        <v>5654382</v>
      </c>
      <c r="L7" s="52"/>
    </row>
    <row r="8" spans="1:11" ht="17.25" customHeight="1">
      <c r="A8" s="10" t="s">
        <v>99</v>
      </c>
      <c r="B8" s="11">
        <f>B9+B12+B16</f>
        <v>288458</v>
      </c>
      <c r="C8" s="11">
        <f aca="true" t="shared" si="1" ref="C8:J8">C9+C12+C16</f>
        <v>379319</v>
      </c>
      <c r="D8" s="11">
        <f t="shared" si="1"/>
        <v>366562</v>
      </c>
      <c r="E8" s="11">
        <f t="shared" si="1"/>
        <v>264979</v>
      </c>
      <c r="F8" s="11">
        <f t="shared" si="1"/>
        <v>351383</v>
      </c>
      <c r="G8" s="11">
        <f t="shared" si="1"/>
        <v>590161</v>
      </c>
      <c r="H8" s="11">
        <f t="shared" si="1"/>
        <v>295506</v>
      </c>
      <c r="I8" s="11">
        <f t="shared" si="1"/>
        <v>53952</v>
      </c>
      <c r="J8" s="11">
        <f t="shared" si="1"/>
        <v>149572</v>
      </c>
      <c r="K8" s="11">
        <f>SUM(B8:J8)</f>
        <v>2739892</v>
      </c>
    </row>
    <row r="9" spans="1:11" ht="17.25" customHeight="1">
      <c r="A9" s="15" t="s">
        <v>17</v>
      </c>
      <c r="B9" s="13">
        <f>+B10+B11</f>
        <v>37364</v>
      </c>
      <c r="C9" s="13">
        <f aca="true" t="shared" si="2" ref="C9:J9">+C10+C11</f>
        <v>52831</v>
      </c>
      <c r="D9" s="13">
        <f t="shared" si="2"/>
        <v>46842</v>
      </c>
      <c r="E9" s="13">
        <f t="shared" si="2"/>
        <v>34388</v>
      </c>
      <c r="F9" s="13">
        <f t="shared" si="2"/>
        <v>40369</v>
      </c>
      <c r="G9" s="13">
        <f t="shared" si="2"/>
        <v>53623</v>
      </c>
      <c r="H9" s="13">
        <f t="shared" si="2"/>
        <v>46676</v>
      </c>
      <c r="I9" s="13">
        <f t="shared" si="2"/>
        <v>8144</v>
      </c>
      <c r="J9" s="13">
        <f t="shared" si="2"/>
        <v>17346</v>
      </c>
      <c r="K9" s="11">
        <f>SUM(B9:J9)</f>
        <v>337583</v>
      </c>
    </row>
    <row r="10" spans="1:11" ht="17.25" customHeight="1">
      <c r="A10" s="29" t="s">
        <v>18</v>
      </c>
      <c r="B10" s="13">
        <v>37364</v>
      </c>
      <c r="C10" s="13">
        <v>52831</v>
      </c>
      <c r="D10" s="13">
        <v>46842</v>
      </c>
      <c r="E10" s="13">
        <v>34388</v>
      </c>
      <c r="F10" s="13">
        <v>40369</v>
      </c>
      <c r="G10" s="13">
        <v>53623</v>
      </c>
      <c r="H10" s="13">
        <v>46676</v>
      </c>
      <c r="I10" s="13">
        <v>8144</v>
      </c>
      <c r="J10" s="13">
        <v>17346</v>
      </c>
      <c r="K10" s="11">
        <f>SUM(B10:J10)</f>
        <v>337583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206761</v>
      </c>
      <c r="C12" s="17">
        <f t="shared" si="3"/>
        <v>271734</v>
      </c>
      <c r="D12" s="17">
        <f t="shared" si="3"/>
        <v>265627</v>
      </c>
      <c r="E12" s="17">
        <f t="shared" si="3"/>
        <v>192286</v>
      </c>
      <c r="F12" s="17">
        <f t="shared" si="3"/>
        <v>250516</v>
      </c>
      <c r="G12" s="17">
        <f t="shared" si="3"/>
        <v>429079</v>
      </c>
      <c r="H12" s="17">
        <f t="shared" si="3"/>
        <v>208705</v>
      </c>
      <c r="I12" s="17">
        <f t="shared" si="3"/>
        <v>37221</v>
      </c>
      <c r="J12" s="17">
        <f t="shared" si="3"/>
        <v>109023</v>
      </c>
      <c r="K12" s="11">
        <f aca="true" t="shared" si="4" ref="K12:K27">SUM(B12:J12)</f>
        <v>1970952</v>
      </c>
    </row>
    <row r="13" spans="1:13" ht="17.25" customHeight="1">
      <c r="A13" s="14" t="s">
        <v>20</v>
      </c>
      <c r="B13" s="13">
        <v>101559</v>
      </c>
      <c r="C13" s="13">
        <v>143204</v>
      </c>
      <c r="D13" s="13">
        <v>143910</v>
      </c>
      <c r="E13" s="13">
        <v>100821</v>
      </c>
      <c r="F13" s="13">
        <v>130486</v>
      </c>
      <c r="G13" s="13">
        <v>210464</v>
      </c>
      <c r="H13" s="13">
        <v>98259</v>
      </c>
      <c r="I13" s="13">
        <v>21368</v>
      </c>
      <c r="J13" s="13">
        <v>58550</v>
      </c>
      <c r="K13" s="11">
        <f t="shared" si="4"/>
        <v>1008621</v>
      </c>
      <c r="L13" s="52"/>
      <c r="M13" s="53"/>
    </row>
    <row r="14" spans="1:12" ht="17.25" customHeight="1">
      <c r="A14" s="14" t="s">
        <v>21</v>
      </c>
      <c r="B14" s="13">
        <v>96503</v>
      </c>
      <c r="C14" s="13">
        <v>115247</v>
      </c>
      <c r="D14" s="13">
        <v>112161</v>
      </c>
      <c r="E14" s="13">
        <v>83014</v>
      </c>
      <c r="F14" s="13">
        <v>110820</v>
      </c>
      <c r="G14" s="13">
        <v>204441</v>
      </c>
      <c r="H14" s="13">
        <v>96296</v>
      </c>
      <c r="I14" s="13">
        <v>13529</v>
      </c>
      <c r="J14" s="13">
        <v>47362</v>
      </c>
      <c r="K14" s="11">
        <f t="shared" si="4"/>
        <v>879373</v>
      </c>
      <c r="L14" s="52"/>
    </row>
    <row r="15" spans="1:11" ht="17.25" customHeight="1">
      <c r="A15" s="14" t="s">
        <v>22</v>
      </c>
      <c r="B15" s="13">
        <v>8699</v>
      </c>
      <c r="C15" s="13">
        <v>13283</v>
      </c>
      <c r="D15" s="13">
        <v>9556</v>
      </c>
      <c r="E15" s="13">
        <v>8451</v>
      </c>
      <c r="F15" s="13">
        <v>9210</v>
      </c>
      <c r="G15" s="13">
        <v>14174</v>
      </c>
      <c r="H15" s="13">
        <v>14150</v>
      </c>
      <c r="I15" s="13">
        <v>2324</v>
      </c>
      <c r="J15" s="13">
        <v>3111</v>
      </c>
      <c r="K15" s="11">
        <f t="shared" si="4"/>
        <v>82958</v>
      </c>
    </row>
    <row r="16" spans="1:11" ht="17.25" customHeight="1">
      <c r="A16" s="15" t="s">
        <v>95</v>
      </c>
      <c r="B16" s="13">
        <f>B17+B18+B19</f>
        <v>44333</v>
      </c>
      <c r="C16" s="13">
        <f aca="true" t="shared" si="5" ref="C16:J16">C17+C18+C19</f>
        <v>54754</v>
      </c>
      <c r="D16" s="13">
        <f t="shared" si="5"/>
        <v>54093</v>
      </c>
      <c r="E16" s="13">
        <f t="shared" si="5"/>
        <v>38305</v>
      </c>
      <c r="F16" s="13">
        <f t="shared" si="5"/>
        <v>60498</v>
      </c>
      <c r="G16" s="13">
        <f t="shared" si="5"/>
        <v>107459</v>
      </c>
      <c r="H16" s="13">
        <f t="shared" si="5"/>
        <v>40125</v>
      </c>
      <c r="I16" s="13">
        <f t="shared" si="5"/>
        <v>8587</v>
      </c>
      <c r="J16" s="13">
        <f t="shared" si="5"/>
        <v>23203</v>
      </c>
      <c r="K16" s="11">
        <f t="shared" si="4"/>
        <v>431357</v>
      </c>
    </row>
    <row r="17" spans="1:11" ht="17.25" customHeight="1">
      <c r="A17" s="14" t="s">
        <v>96</v>
      </c>
      <c r="B17" s="13">
        <v>24200</v>
      </c>
      <c r="C17" s="13">
        <v>31863</v>
      </c>
      <c r="D17" s="13">
        <v>30154</v>
      </c>
      <c r="E17" s="13">
        <v>21443</v>
      </c>
      <c r="F17" s="13">
        <v>34397</v>
      </c>
      <c r="G17" s="13">
        <v>58424</v>
      </c>
      <c r="H17" s="13">
        <v>23310</v>
      </c>
      <c r="I17" s="13">
        <v>5091</v>
      </c>
      <c r="J17" s="13">
        <v>12717</v>
      </c>
      <c r="K17" s="11">
        <f t="shared" si="4"/>
        <v>241599</v>
      </c>
    </row>
    <row r="18" spans="1:11" ht="17.25" customHeight="1">
      <c r="A18" s="14" t="s">
        <v>97</v>
      </c>
      <c r="B18" s="13">
        <v>17962</v>
      </c>
      <c r="C18" s="13">
        <v>19857</v>
      </c>
      <c r="D18" s="13">
        <v>22031</v>
      </c>
      <c r="E18" s="13">
        <v>15073</v>
      </c>
      <c r="F18" s="13">
        <v>23918</v>
      </c>
      <c r="G18" s="13">
        <v>45679</v>
      </c>
      <c r="H18" s="13">
        <v>13913</v>
      </c>
      <c r="I18" s="13">
        <v>3050</v>
      </c>
      <c r="J18" s="13">
        <v>9665</v>
      </c>
      <c r="K18" s="11">
        <f t="shared" si="4"/>
        <v>171148</v>
      </c>
    </row>
    <row r="19" spans="1:11" ht="17.25" customHeight="1">
      <c r="A19" s="14" t="s">
        <v>98</v>
      </c>
      <c r="B19" s="13">
        <v>2171</v>
      </c>
      <c r="C19" s="13">
        <v>3034</v>
      </c>
      <c r="D19" s="13">
        <v>1908</v>
      </c>
      <c r="E19" s="13">
        <v>1789</v>
      </c>
      <c r="F19" s="13">
        <v>2183</v>
      </c>
      <c r="G19" s="13">
        <v>3356</v>
      </c>
      <c r="H19" s="13">
        <v>2902</v>
      </c>
      <c r="I19" s="13">
        <v>446</v>
      </c>
      <c r="J19" s="13">
        <v>821</v>
      </c>
      <c r="K19" s="11">
        <f t="shared" si="4"/>
        <v>18610</v>
      </c>
    </row>
    <row r="20" spans="1:11" ht="17.25" customHeight="1">
      <c r="A20" s="16" t="s">
        <v>23</v>
      </c>
      <c r="B20" s="11">
        <f>+B21+B22+B23</f>
        <v>148103</v>
      </c>
      <c r="C20" s="11">
        <f aca="true" t="shared" si="6" ref="C20:J20">+C21+C22+C23</f>
        <v>168118</v>
      </c>
      <c r="D20" s="11">
        <f t="shared" si="6"/>
        <v>186688</v>
      </c>
      <c r="E20" s="11">
        <f t="shared" si="6"/>
        <v>122204</v>
      </c>
      <c r="F20" s="11">
        <f t="shared" si="6"/>
        <v>190502</v>
      </c>
      <c r="G20" s="11">
        <f t="shared" si="6"/>
        <v>353426</v>
      </c>
      <c r="H20" s="11">
        <f t="shared" si="6"/>
        <v>128772</v>
      </c>
      <c r="I20" s="11">
        <f t="shared" si="6"/>
        <v>29794</v>
      </c>
      <c r="J20" s="11">
        <f t="shared" si="6"/>
        <v>72364</v>
      </c>
      <c r="K20" s="11">
        <f t="shared" si="4"/>
        <v>1399971</v>
      </c>
    </row>
    <row r="21" spans="1:12" ht="17.25" customHeight="1">
      <c r="A21" s="12" t="s">
        <v>24</v>
      </c>
      <c r="B21" s="13">
        <v>81472</v>
      </c>
      <c r="C21" s="13">
        <v>102421</v>
      </c>
      <c r="D21" s="13">
        <v>115025</v>
      </c>
      <c r="E21" s="13">
        <v>73327</v>
      </c>
      <c r="F21" s="13">
        <v>111806</v>
      </c>
      <c r="G21" s="13">
        <v>191178</v>
      </c>
      <c r="H21" s="13">
        <v>74662</v>
      </c>
      <c r="I21" s="13">
        <v>19131</v>
      </c>
      <c r="J21" s="13">
        <v>43456</v>
      </c>
      <c r="K21" s="11">
        <f t="shared" si="4"/>
        <v>812478</v>
      </c>
      <c r="L21" s="52"/>
    </row>
    <row r="22" spans="1:12" ht="17.25" customHeight="1">
      <c r="A22" s="12" t="s">
        <v>25</v>
      </c>
      <c r="B22" s="13">
        <v>62539</v>
      </c>
      <c r="C22" s="13">
        <v>60501</v>
      </c>
      <c r="D22" s="13">
        <v>67449</v>
      </c>
      <c r="E22" s="13">
        <v>45760</v>
      </c>
      <c r="F22" s="13">
        <v>74560</v>
      </c>
      <c r="G22" s="13">
        <v>154934</v>
      </c>
      <c r="H22" s="13">
        <v>49014</v>
      </c>
      <c r="I22" s="13">
        <v>9739</v>
      </c>
      <c r="J22" s="13">
        <v>27467</v>
      </c>
      <c r="K22" s="11">
        <f t="shared" si="4"/>
        <v>551963</v>
      </c>
      <c r="L22" s="52"/>
    </row>
    <row r="23" spans="1:11" ht="17.25" customHeight="1">
      <c r="A23" s="12" t="s">
        <v>26</v>
      </c>
      <c r="B23" s="13">
        <v>4092</v>
      </c>
      <c r="C23" s="13">
        <v>5196</v>
      </c>
      <c r="D23" s="13">
        <v>4214</v>
      </c>
      <c r="E23" s="13">
        <v>3117</v>
      </c>
      <c r="F23" s="13">
        <v>4136</v>
      </c>
      <c r="G23" s="13">
        <v>7314</v>
      </c>
      <c r="H23" s="13">
        <v>5096</v>
      </c>
      <c r="I23" s="13">
        <v>924</v>
      </c>
      <c r="J23" s="13">
        <v>1441</v>
      </c>
      <c r="K23" s="11">
        <f t="shared" si="4"/>
        <v>35530</v>
      </c>
    </row>
    <row r="24" spans="1:11" ht="17.25" customHeight="1">
      <c r="A24" s="16" t="s">
        <v>27</v>
      </c>
      <c r="B24" s="13">
        <f>+B25+B26</f>
        <v>162756</v>
      </c>
      <c r="C24" s="13">
        <f aca="true" t="shared" si="7" ref="C24:J24">+C25+C26</f>
        <v>220869</v>
      </c>
      <c r="D24" s="13">
        <f t="shared" si="7"/>
        <v>235937</v>
      </c>
      <c r="E24" s="13">
        <f t="shared" si="7"/>
        <v>147837</v>
      </c>
      <c r="F24" s="13">
        <f t="shared" si="7"/>
        <v>190758</v>
      </c>
      <c r="G24" s="13">
        <f t="shared" si="7"/>
        <v>273907</v>
      </c>
      <c r="H24" s="13">
        <f t="shared" si="7"/>
        <v>130158</v>
      </c>
      <c r="I24" s="13">
        <f t="shared" si="7"/>
        <v>37557</v>
      </c>
      <c r="J24" s="13">
        <f t="shared" si="7"/>
        <v>106095</v>
      </c>
      <c r="K24" s="11">
        <f t="shared" si="4"/>
        <v>1505874</v>
      </c>
    </row>
    <row r="25" spans="1:12" ht="17.25" customHeight="1">
      <c r="A25" s="12" t="s">
        <v>131</v>
      </c>
      <c r="B25" s="13">
        <v>67389</v>
      </c>
      <c r="C25" s="13">
        <v>100198</v>
      </c>
      <c r="D25" s="13">
        <v>115540</v>
      </c>
      <c r="E25" s="13">
        <v>71682</v>
      </c>
      <c r="F25" s="13">
        <v>86690</v>
      </c>
      <c r="G25" s="13">
        <v>115962</v>
      </c>
      <c r="H25" s="13">
        <v>56104</v>
      </c>
      <c r="I25" s="13">
        <v>20572</v>
      </c>
      <c r="J25" s="13">
        <v>48974</v>
      </c>
      <c r="K25" s="11">
        <f t="shared" si="4"/>
        <v>683111</v>
      </c>
      <c r="L25" s="52"/>
    </row>
    <row r="26" spans="1:12" ht="17.25" customHeight="1">
      <c r="A26" s="12" t="s">
        <v>132</v>
      </c>
      <c r="B26" s="13">
        <v>95367</v>
      </c>
      <c r="C26" s="13">
        <v>120671</v>
      </c>
      <c r="D26" s="13">
        <v>120397</v>
      </c>
      <c r="E26" s="13">
        <v>76155</v>
      </c>
      <c r="F26" s="13">
        <v>104068</v>
      </c>
      <c r="G26" s="13">
        <v>157945</v>
      </c>
      <c r="H26" s="13">
        <v>74054</v>
      </c>
      <c r="I26" s="13">
        <v>16985</v>
      </c>
      <c r="J26" s="13">
        <v>57121</v>
      </c>
      <c r="K26" s="11">
        <f t="shared" si="4"/>
        <v>822763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8645</v>
      </c>
      <c r="I27" s="11">
        <v>0</v>
      </c>
      <c r="J27" s="11">
        <v>0</v>
      </c>
      <c r="K27" s="11">
        <f t="shared" si="4"/>
        <v>8645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7779.43</v>
      </c>
      <c r="I35" s="19">
        <v>0</v>
      </c>
      <c r="J35" s="19">
        <v>0</v>
      </c>
      <c r="K35" s="23">
        <f>SUM(B35:J35)</f>
        <v>7779.43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1685158.28</v>
      </c>
      <c r="C47" s="22">
        <f aca="true" t="shared" si="12" ref="C47:H47">+C48+C57</f>
        <v>2413963.16</v>
      </c>
      <c r="D47" s="22">
        <f t="shared" si="12"/>
        <v>2790115.17</v>
      </c>
      <c r="E47" s="22">
        <f t="shared" si="12"/>
        <v>1616093.32</v>
      </c>
      <c r="F47" s="22">
        <f t="shared" si="12"/>
        <v>2183666.16</v>
      </c>
      <c r="G47" s="22">
        <f t="shared" si="12"/>
        <v>3058464.9499999997</v>
      </c>
      <c r="H47" s="22">
        <f t="shared" si="12"/>
        <v>1633900.66</v>
      </c>
      <c r="I47" s="22">
        <f>+I48+I57</f>
        <v>613803.5599999999</v>
      </c>
      <c r="J47" s="22">
        <f>+J48+J57</f>
        <v>999569.16</v>
      </c>
      <c r="K47" s="22">
        <f>SUM(B47:J47)</f>
        <v>16994734.419999998</v>
      </c>
    </row>
    <row r="48" spans="1:11" ht="17.25" customHeight="1">
      <c r="A48" s="16" t="s">
        <v>113</v>
      </c>
      <c r="B48" s="23">
        <f>SUM(B49:B56)</f>
        <v>1666357.31</v>
      </c>
      <c r="C48" s="23">
        <f aca="true" t="shared" si="13" ref="C48:J48">SUM(C49:C56)</f>
        <v>2390283.75</v>
      </c>
      <c r="D48" s="23">
        <f t="shared" si="13"/>
        <v>2764278.65</v>
      </c>
      <c r="E48" s="23">
        <f t="shared" si="13"/>
        <v>1593374.8</v>
      </c>
      <c r="F48" s="23">
        <f t="shared" si="13"/>
        <v>2159911.3200000003</v>
      </c>
      <c r="G48" s="23">
        <f t="shared" si="13"/>
        <v>3028763.19</v>
      </c>
      <c r="H48" s="23">
        <f t="shared" si="13"/>
        <v>1613741.46</v>
      </c>
      <c r="I48" s="23">
        <f t="shared" si="13"/>
        <v>613803.5599999999</v>
      </c>
      <c r="J48" s="23">
        <f t="shared" si="13"/>
        <v>985555.5700000001</v>
      </c>
      <c r="K48" s="23">
        <f aca="true" t="shared" si="14" ref="K48:K57">SUM(B48:J48)</f>
        <v>16816069.61</v>
      </c>
    </row>
    <row r="49" spans="1:11" ht="17.25" customHeight="1">
      <c r="A49" s="34" t="s">
        <v>44</v>
      </c>
      <c r="B49" s="23">
        <f aca="true" t="shared" si="15" ref="B49:H49">ROUND(B30*B7,2)</f>
        <v>1665142.35</v>
      </c>
      <c r="C49" s="23">
        <f t="shared" si="15"/>
        <v>2382977.89</v>
      </c>
      <c r="D49" s="23">
        <f t="shared" si="15"/>
        <v>2761838.83</v>
      </c>
      <c r="E49" s="23">
        <f t="shared" si="15"/>
        <v>1592380.03</v>
      </c>
      <c r="F49" s="23">
        <f t="shared" si="15"/>
        <v>2158073.22</v>
      </c>
      <c r="G49" s="23">
        <f t="shared" si="15"/>
        <v>3026081.34</v>
      </c>
      <c r="H49" s="23">
        <f t="shared" si="15"/>
        <v>1604837.16</v>
      </c>
      <c r="I49" s="23">
        <f>ROUND(I30*I7,2)</f>
        <v>612737.84</v>
      </c>
      <c r="J49" s="23">
        <f>ROUND(J30*J7,2)</f>
        <v>983338.53</v>
      </c>
      <c r="K49" s="23">
        <f t="shared" si="14"/>
        <v>16787407.19</v>
      </c>
    </row>
    <row r="50" spans="1:11" ht="17.25" customHeight="1">
      <c r="A50" s="34" t="s">
        <v>45</v>
      </c>
      <c r="B50" s="19">
        <v>0</v>
      </c>
      <c r="C50" s="23">
        <f>ROUND(C31*C7,2)</f>
        <v>5296.84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5296.84</v>
      </c>
    </row>
    <row r="51" spans="1:11" ht="17.25" customHeight="1">
      <c r="A51" s="66" t="s">
        <v>106</v>
      </c>
      <c r="B51" s="67">
        <f aca="true" t="shared" si="16" ref="B51:H51">ROUND(B32*B7,2)</f>
        <v>-2876.72</v>
      </c>
      <c r="C51" s="67">
        <f t="shared" si="16"/>
        <v>-3764.7</v>
      </c>
      <c r="D51" s="67">
        <f t="shared" si="16"/>
        <v>-3945.94</v>
      </c>
      <c r="E51" s="67">
        <f t="shared" si="16"/>
        <v>-2450.63</v>
      </c>
      <c r="F51" s="67">
        <f t="shared" si="16"/>
        <v>-3443.42</v>
      </c>
      <c r="G51" s="67">
        <f t="shared" si="16"/>
        <v>-4748.23</v>
      </c>
      <c r="H51" s="67">
        <f t="shared" si="16"/>
        <v>-2590.17</v>
      </c>
      <c r="I51" s="19">
        <v>0</v>
      </c>
      <c r="J51" s="19">
        <v>0</v>
      </c>
      <c r="K51" s="67">
        <f>SUM(B51:J51)</f>
        <v>-23819.810000000005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7779.43</v>
      </c>
      <c r="I53" s="31">
        <f>+I35</f>
        <v>0</v>
      </c>
      <c r="J53" s="31">
        <f>+J35</f>
        <v>0</v>
      </c>
      <c r="K53" s="23">
        <f t="shared" si="14"/>
        <v>7779.43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-244390.78</v>
      </c>
      <c r="C61" s="35">
        <f t="shared" si="17"/>
        <v>-226972.70999999996</v>
      </c>
      <c r="D61" s="35">
        <f t="shared" si="17"/>
        <v>-233643.87</v>
      </c>
      <c r="E61" s="35">
        <f t="shared" si="17"/>
        <v>-292599.63</v>
      </c>
      <c r="F61" s="35">
        <f t="shared" si="17"/>
        <v>-296015.38</v>
      </c>
      <c r="G61" s="35">
        <f t="shared" si="17"/>
        <v>-312375.24</v>
      </c>
      <c r="H61" s="35">
        <f t="shared" si="17"/>
        <v>-192403.8</v>
      </c>
      <c r="I61" s="35">
        <f t="shared" si="17"/>
        <v>-98584.03</v>
      </c>
      <c r="J61" s="35">
        <f t="shared" si="17"/>
        <v>-76811.3</v>
      </c>
      <c r="K61" s="35">
        <f>SUM(B61:J61)</f>
        <v>-1973796.7400000002</v>
      </c>
    </row>
    <row r="62" spans="1:11" ht="18.75" customHeight="1">
      <c r="A62" s="16" t="s">
        <v>75</v>
      </c>
      <c r="B62" s="35">
        <f aca="true" t="shared" si="18" ref="B62:J62">B63+B64+B65+B66+B67+B68</f>
        <v>-229154.28</v>
      </c>
      <c r="C62" s="35">
        <f t="shared" si="18"/>
        <v>-204777.78999999998</v>
      </c>
      <c r="D62" s="35">
        <f t="shared" si="18"/>
        <v>-210625.01</v>
      </c>
      <c r="E62" s="35">
        <f t="shared" si="18"/>
        <v>-277936.63</v>
      </c>
      <c r="F62" s="35">
        <f t="shared" si="18"/>
        <v>-275472.05</v>
      </c>
      <c r="G62" s="35">
        <f t="shared" si="18"/>
        <v>-281163.70999999996</v>
      </c>
      <c r="H62" s="35">
        <f t="shared" si="18"/>
        <v>-177368.8</v>
      </c>
      <c r="I62" s="35">
        <f t="shared" si="18"/>
        <v>-30947.2</v>
      </c>
      <c r="J62" s="35">
        <f t="shared" si="18"/>
        <v>-65914.8</v>
      </c>
      <c r="K62" s="35">
        <f aca="true" t="shared" si="19" ref="K62:K91">SUM(B62:J62)</f>
        <v>-1753360.27</v>
      </c>
    </row>
    <row r="63" spans="1:11" ht="18.75" customHeight="1">
      <c r="A63" s="12" t="s">
        <v>76</v>
      </c>
      <c r="B63" s="35">
        <f>-ROUND(B9*$D$3,2)</f>
        <v>-141983.2</v>
      </c>
      <c r="C63" s="35">
        <f aca="true" t="shared" si="20" ref="C63:J63">-ROUND(C9*$D$3,2)</f>
        <v>-200757.8</v>
      </c>
      <c r="D63" s="35">
        <f t="shared" si="20"/>
        <v>-177999.6</v>
      </c>
      <c r="E63" s="35">
        <f t="shared" si="20"/>
        <v>-130674.4</v>
      </c>
      <c r="F63" s="35">
        <f t="shared" si="20"/>
        <v>-153402.2</v>
      </c>
      <c r="G63" s="35">
        <f t="shared" si="20"/>
        <v>-203767.4</v>
      </c>
      <c r="H63" s="35">
        <f t="shared" si="20"/>
        <v>-177368.8</v>
      </c>
      <c r="I63" s="35">
        <f t="shared" si="20"/>
        <v>-30947.2</v>
      </c>
      <c r="J63" s="35">
        <f t="shared" si="20"/>
        <v>-65914.8</v>
      </c>
      <c r="K63" s="35">
        <f t="shared" si="19"/>
        <v>-1282815.4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-1124.8</v>
      </c>
      <c r="C65" s="35">
        <v>-497.8</v>
      </c>
      <c r="D65" s="35">
        <v>-433.2</v>
      </c>
      <c r="E65" s="35">
        <v>-1592.2</v>
      </c>
      <c r="F65" s="35">
        <v>-687.8</v>
      </c>
      <c r="G65" s="35">
        <v>-592.8</v>
      </c>
      <c r="H65" s="19">
        <v>0</v>
      </c>
      <c r="I65" s="19">
        <v>0</v>
      </c>
      <c r="J65" s="19">
        <v>0</v>
      </c>
      <c r="K65" s="35">
        <f t="shared" si="19"/>
        <v>-4928.6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-85911.28</v>
      </c>
      <c r="C67" s="35">
        <v>-3477.19</v>
      </c>
      <c r="D67" s="35">
        <v>-32192.21</v>
      </c>
      <c r="E67" s="35">
        <v>-145670.03</v>
      </c>
      <c r="F67" s="35">
        <v>-121382.05</v>
      </c>
      <c r="G67" s="35">
        <v>-76803.51</v>
      </c>
      <c r="H67" s="19">
        <v>0</v>
      </c>
      <c r="I67" s="19">
        <v>0</v>
      </c>
      <c r="J67" s="19">
        <v>0</v>
      </c>
      <c r="K67" s="35">
        <f t="shared" si="19"/>
        <v>-465436.26999999996</v>
      </c>
    </row>
    <row r="68" spans="1:11" ht="18.75" customHeight="1">
      <c r="A68" s="12" t="s">
        <v>54</v>
      </c>
      <c r="B68" s="35">
        <v>-135</v>
      </c>
      <c r="C68" s="19">
        <v>-45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-23018.86</v>
      </c>
      <c r="E69" s="67">
        <f t="shared" si="21"/>
        <v>-14663</v>
      </c>
      <c r="F69" s="67">
        <f t="shared" si="21"/>
        <v>-20543.33</v>
      </c>
      <c r="G69" s="67">
        <f t="shared" si="21"/>
        <v>-31211.53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-220436.47000000003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1440767.5</v>
      </c>
      <c r="C104" s="24">
        <f t="shared" si="22"/>
        <v>2186990.45</v>
      </c>
      <c r="D104" s="24">
        <f t="shared" si="22"/>
        <v>2556471.3</v>
      </c>
      <c r="E104" s="24">
        <f t="shared" si="22"/>
        <v>1323493.69</v>
      </c>
      <c r="F104" s="24">
        <f t="shared" si="22"/>
        <v>1887650.7800000003</v>
      </c>
      <c r="G104" s="24">
        <f t="shared" si="22"/>
        <v>2746089.71</v>
      </c>
      <c r="H104" s="24">
        <f t="shared" si="22"/>
        <v>1441496.8599999999</v>
      </c>
      <c r="I104" s="24">
        <f>+I105+I106</f>
        <v>515219.52999999997</v>
      </c>
      <c r="J104" s="24">
        <f>+J105+J106</f>
        <v>922757.86</v>
      </c>
      <c r="K104" s="48">
        <f>SUM(B104:J104)</f>
        <v>15020937.679999998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1421966.53</v>
      </c>
      <c r="C105" s="24">
        <f t="shared" si="23"/>
        <v>2163311.04</v>
      </c>
      <c r="D105" s="24">
        <f t="shared" si="23"/>
        <v>2530634.78</v>
      </c>
      <c r="E105" s="24">
        <f t="shared" si="23"/>
        <v>1300775.17</v>
      </c>
      <c r="F105" s="24">
        <f t="shared" si="23"/>
        <v>1863895.9400000002</v>
      </c>
      <c r="G105" s="24">
        <f t="shared" si="23"/>
        <v>2716387.95</v>
      </c>
      <c r="H105" s="24">
        <f t="shared" si="23"/>
        <v>1421337.66</v>
      </c>
      <c r="I105" s="24">
        <f t="shared" si="23"/>
        <v>515219.52999999997</v>
      </c>
      <c r="J105" s="24">
        <f t="shared" si="23"/>
        <v>908744.27</v>
      </c>
      <c r="K105" s="48">
        <f>SUM(B105:J105)</f>
        <v>14842272.87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15020937.679999998</v>
      </c>
      <c r="L112" s="54"/>
    </row>
    <row r="113" spans="1:11" ht="18.75" customHeight="1">
      <c r="A113" s="26" t="s">
        <v>71</v>
      </c>
      <c r="B113" s="27">
        <v>195977.53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195977.53</v>
      </c>
    </row>
    <row r="114" spans="1:11" ht="18.75" customHeight="1">
      <c r="A114" s="26" t="s">
        <v>72</v>
      </c>
      <c r="B114" s="27">
        <v>1244789.97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1244789.97</v>
      </c>
    </row>
    <row r="115" spans="1:11" ht="18.75" customHeight="1">
      <c r="A115" s="26" t="s">
        <v>73</v>
      </c>
      <c r="B115" s="40">
        <v>0</v>
      </c>
      <c r="C115" s="27">
        <f>+C104</f>
        <v>2186990.45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2186990.45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2556471.3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2556471.3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1323493.69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1323493.69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370847.02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370847.02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687344.98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687344.98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92474.33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92474.33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736984.45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736984.45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817681.92</v>
      </c>
      <c r="H122" s="40">
        <v>0</v>
      </c>
      <c r="I122" s="40">
        <v>0</v>
      </c>
      <c r="J122" s="40">
        <v>0</v>
      </c>
      <c r="K122" s="41">
        <f t="shared" si="25"/>
        <v>817681.92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63643.43</v>
      </c>
      <c r="H123" s="40">
        <v>0</v>
      </c>
      <c r="I123" s="40">
        <v>0</v>
      </c>
      <c r="J123" s="40">
        <v>0</v>
      </c>
      <c r="K123" s="41">
        <f t="shared" si="25"/>
        <v>63643.43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401819.14</v>
      </c>
      <c r="H124" s="40">
        <v>0</v>
      </c>
      <c r="I124" s="40">
        <v>0</v>
      </c>
      <c r="J124" s="40">
        <v>0</v>
      </c>
      <c r="K124" s="41">
        <f t="shared" si="25"/>
        <v>401819.14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392142.72</v>
      </c>
      <c r="H125" s="40">
        <v>0</v>
      </c>
      <c r="I125" s="40">
        <v>0</v>
      </c>
      <c r="J125" s="40">
        <v>0</v>
      </c>
      <c r="K125" s="41">
        <f t="shared" si="25"/>
        <v>392142.72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1070802.51</v>
      </c>
      <c r="H126" s="40">
        <v>0</v>
      </c>
      <c r="I126" s="40">
        <v>0</v>
      </c>
      <c r="J126" s="40">
        <v>0</v>
      </c>
      <c r="K126" s="41">
        <f t="shared" si="25"/>
        <v>1070802.51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514528.66</v>
      </c>
      <c r="I127" s="40">
        <v>0</v>
      </c>
      <c r="J127" s="40">
        <v>0</v>
      </c>
      <c r="K127" s="41">
        <f t="shared" si="25"/>
        <v>514528.66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926968.19</v>
      </c>
      <c r="I128" s="40">
        <v>0</v>
      </c>
      <c r="J128" s="40">
        <v>0</v>
      </c>
      <c r="K128" s="41">
        <f t="shared" si="25"/>
        <v>926968.19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515219.53</v>
      </c>
      <c r="J129" s="40">
        <v>0</v>
      </c>
      <c r="K129" s="41">
        <f t="shared" si="25"/>
        <v>515219.53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922757.86</v>
      </c>
      <c r="K130" s="44">
        <f t="shared" si="25"/>
        <v>922757.86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2016-12-09T17:02:54Z</dcterms:modified>
  <cp:category/>
  <cp:version/>
  <cp:contentType/>
  <cp:contentStatus/>
</cp:coreProperties>
</file>