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<sst xmlns="http://schemas.openxmlformats.org/spreadsheetml/2006/main" count="134" uniqueCount="134">
  <si>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</si>
  <si>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</si>
  <si>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</si>
  <si>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</si>
  <si>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</si>
  <si>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</si>
  <si>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</si>
  <si>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</si>
  <si>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</si>
  <si>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</si>
  <si>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</si>
  <si>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</si>
  <si>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</si>
  <si>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</si>
  <si>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</si>
  <si>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</si>
  <si>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</si>
  <si>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</si>
  <si>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</si>
  <si>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</si>
  <si>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</si>
  <si>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</si>
  <si>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</si>
  <si>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</si>
  <si>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</si>
  <si>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</si>
  <si>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</si>
  <si>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</si>
  <si>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</si>
  <si>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</si>
  <si>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</si>
  <si>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</si>
  <si>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</si>
  <si>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</si>
  <si>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</si>
  <si>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</si>
  <si>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</si>
  <si>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</si>
  <si>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</si>
  <si>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</si>
  <si>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</si>
  <si>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</si>
  <si>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</si>
  <si>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</si>
  <si>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</si>
  <si>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</si>
  <si>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</si>
  <si>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</si>
  <si>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</si>
  <si>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</si>
  <si>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</si>
  <si>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</si>
  <si>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</si>
  <si>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</si>
  <si>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</si>
  <si>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</si>
  <si>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</si>
  <si>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</si>
  <si>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</si>
  <si>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</si>
  <si>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</si>
  <si>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</si>
  <si>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</si>
  <si>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</si>
  <si>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</si>
  <si>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</si>
  <si>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</si>
  <si>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</si>
  <si>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</si>
  <si>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</si>
  <si>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</si>
  <si>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</si>
  <si>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</si>
  <si>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</si>
  <si>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</si>
  <si>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</si>
  <si>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</si>
  <si>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</si>
  <si>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</si>
  <si>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</si>
  <si>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</si>
  <si>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</si>
  <si>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</si>
  <si>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</si>
  <si>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</si>
  <si>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</si>
  <si>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</si>
  <si>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</si>
  <si>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</si>
  <si>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</si>
  <si>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</si>
  <si>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</si>
  <si>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</si>
  <si>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</si>
  <si>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</si>
  <si>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</si>
  <si>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</si>
  <si>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</si>
  <si>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</si>
  <si>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</si>
  <si>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</si>
  <si>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</si>
  <si>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</si>
  <si>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</si>
  <si>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</si>
  <si>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</si>
  <si>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</si>
  <si>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</si>
  <si>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</si>
  <si>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</si>
  <si>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</si>
  <si>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</si>
  <si>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</si>
  <si>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</si>
  <si>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</si>
  <si>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</si>
  <si>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</si>
  <si>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</si>
  <si>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</si>
  <si>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</si>
  <si>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</si>
  <si>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</si>
  <si>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</si>
  <si>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</si>
  <si>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</si>
  <si>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</si>
  <si>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</si>
  <si>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</si>
  <si>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</si>
  <si>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</si>
  <si>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</si>
  <si>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</si>
  <si>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</si>
  <si>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27/11/16 - VENCIMENTO 09/12/16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</si>
</sst>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189200</v>
      </c>
      <c r="C7" s="9">
        <f t="shared" si="0"/>
        <v>248657</v>
      </c>
      <c r="D7" s="9">
        <f t="shared" si="0"/>
        <v>266667</v>
      </c>
      <c r="E7" s="9">
        <f t="shared" si="0"/>
        <v>151934</v>
      </c>
      <c r="F7" s="9">
        <f t="shared" si="0"/>
        <v>253765</v>
      </c>
      <c r="G7" s="9">
        <f t="shared" si="0"/>
        <v>416152</v>
      </c>
      <c r="H7" s="9">
        <f t="shared" si="0"/>
        <v>150348</v>
      </c>
      <c r="I7" s="9">
        <f t="shared" si="0"/>
        <v>29005</v>
      </c>
      <c r="J7" s="9">
        <f t="shared" si="0"/>
        <v>125178</v>
      </c>
      <c r="K7" s="9">
        <f t="shared" si="0"/>
        <v>1830906</v>
      </c>
      <c r="L7" s="52"/>
    </row>
    <row r="8" spans="1:11" ht="17.25" customHeight="1">
      <c r="A8" s="10" t="s">
        <v>99</v>
      </c>
      <c r="B8" s="11">
        <f>B9+B12+B16</f>
        <v>89865</v>
      </c>
      <c r="C8" s="11">
        <f aca="true" t="shared" si="1" ref="C8:J8">C9+C12+C16</f>
        <v>122411</v>
      </c>
      <c r="D8" s="11">
        <f t="shared" si="1"/>
        <v>124454</v>
      </c>
      <c r="E8" s="11">
        <f t="shared" si="1"/>
        <v>75582</v>
      </c>
      <c r="F8" s="11">
        <f t="shared" si="1"/>
        <v>118907</v>
      </c>
      <c r="G8" s="11">
        <f t="shared" si="1"/>
        <v>202430</v>
      </c>
      <c r="H8" s="11">
        <f t="shared" si="1"/>
        <v>80727</v>
      </c>
      <c r="I8" s="11">
        <f t="shared" si="1"/>
        <v>12854</v>
      </c>
      <c r="J8" s="11">
        <f t="shared" si="1"/>
        <v>58244</v>
      </c>
      <c r="K8" s="11">
        <f>SUM(B8:J8)</f>
        <v>885474</v>
      </c>
    </row>
    <row r="9" spans="1:11" ht="17.25" customHeight="1">
      <c r="A9" s="15" t="s">
        <v>17</v>
      </c>
      <c r="B9" s="13">
        <f>+B10+B11</f>
        <v>16941</v>
      </c>
      <c r="C9" s="13">
        <f aca="true" t="shared" si="2" ref="C9:J9">+C10+C11</f>
        <v>24489</v>
      </c>
      <c r="D9" s="13">
        <f t="shared" si="2"/>
        <v>23658</v>
      </c>
      <c r="E9" s="13">
        <f t="shared" si="2"/>
        <v>14278</v>
      </c>
      <c r="F9" s="13">
        <f t="shared" si="2"/>
        <v>18953</v>
      </c>
      <c r="G9" s="13">
        <f t="shared" si="2"/>
        <v>24123</v>
      </c>
      <c r="H9" s="13">
        <f t="shared" si="2"/>
        <v>16764</v>
      </c>
      <c r="I9" s="13">
        <f t="shared" si="2"/>
        <v>2887</v>
      </c>
      <c r="J9" s="13">
        <f t="shared" si="2"/>
        <v>10322</v>
      </c>
      <c r="K9" s="11">
        <f>SUM(B9:J9)</f>
        <v>152415</v>
      </c>
    </row>
    <row r="10" spans="1:11" ht="17.25" customHeight="1">
      <c r="A10" s="29" t="s">
        <v>18</v>
      </c>
      <c r="B10" s="13">
        <v>16941</v>
      </c>
      <c r="C10" s="13">
        <v>24489</v>
      </c>
      <c r="D10" s="13">
        <v>23658</v>
      </c>
      <c r="E10" s="13">
        <v>14278</v>
      </c>
      <c r="F10" s="13">
        <v>18953</v>
      </c>
      <c r="G10" s="13">
        <v>24123</v>
      </c>
      <c r="H10" s="13">
        <v>16764</v>
      </c>
      <c r="I10" s="13">
        <v>2887</v>
      </c>
      <c r="J10" s="13">
        <v>10322</v>
      </c>
      <c r="K10" s="11">
        <f>SUM(B10:J10)</f>
        <v>152415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57776</v>
      </c>
      <c r="C12" s="17">
        <f t="shared" si="3"/>
        <v>79215</v>
      </c>
      <c r="D12" s="17">
        <f t="shared" si="3"/>
        <v>81047</v>
      </c>
      <c r="E12" s="17">
        <f t="shared" si="3"/>
        <v>49861</v>
      </c>
      <c r="F12" s="17">
        <f t="shared" si="3"/>
        <v>77446</v>
      </c>
      <c r="G12" s="17">
        <f t="shared" si="3"/>
        <v>136133</v>
      </c>
      <c r="H12" s="17">
        <f t="shared" si="3"/>
        <v>52008</v>
      </c>
      <c r="I12" s="17">
        <f t="shared" si="3"/>
        <v>7825</v>
      </c>
      <c r="J12" s="17">
        <f t="shared" si="3"/>
        <v>38554</v>
      </c>
      <c r="K12" s="11">
        <f aca="true" t="shared" si="4" ref="K12:K27">SUM(B12:J12)</f>
        <v>579865</v>
      </c>
    </row>
    <row r="13" spans="1:13" ht="17.25" customHeight="1">
      <c r="A13" s="14" t="s">
        <v>20</v>
      </c>
      <c r="B13" s="13">
        <v>28655</v>
      </c>
      <c r="C13" s="13">
        <v>42262</v>
      </c>
      <c r="D13" s="13">
        <v>43747</v>
      </c>
      <c r="E13" s="13">
        <v>26799</v>
      </c>
      <c r="F13" s="13">
        <v>38443</v>
      </c>
      <c r="G13" s="13">
        <v>63099</v>
      </c>
      <c r="H13" s="13">
        <v>23417</v>
      </c>
      <c r="I13" s="13">
        <v>4579</v>
      </c>
      <c r="J13" s="13">
        <v>21043</v>
      </c>
      <c r="K13" s="11">
        <f t="shared" si="4"/>
        <v>292044</v>
      </c>
      <c r="L13" s="52"/>
      <c r="M13" s="53"/>
    </row>
    <row r="14" spans="1:12" ht="17.25" customHeight="1">
      <c r="A14" s="14" t="s">
        <v>21</v>
      </c>
      <c r="B14" s="13">
        <v>27382</v>
      </c>
      <c r="C14" s="13">
        <v>34552</v>
      </c>
      <c r="D14" s="13">
        <v>35601</v>
      </c>
      <c r="E14" s="13">
        <v>21512</v>
      </c>
      <c r="F14" s="13">
        <v>37281</v>
      </c>
      <c r="G14" s="13">
        <v>70201</v>
      </c>
      <c r="H14" s="13">
        <v>26385</v>
      </c>
      <c r="I14" s="13">
        <v>2967</v>
      </c>
      <c r="J14" s="13">
        <v>16837</v>
      </c>
      <c r="K14" s="11">
        <f t="shared" si="4"/>
        <v>272718</v>
      </c>
      <c r="L14" s="52"/>
    </row>
    <row r="15" spans="1:11" ht="17.25" customHeight="1">
      <c r="A15" s="14" t="s">
        <v>22</v>
      </c>
      <c r="B15" s="13">
        <v>1739</v>
      </c>
      <c r="C15" s="13">
        <v>2401</v>
      </c>
      <c r="D15" s="13">
        <v>1699</v>
      </c>
      <c r="E15" s="13">
        <v>1550</v>
      </c>
      <c r="F15" s="13">
        <v>1722</v>
      </c>
      <c r="G15" s="13">
        <v>2833</v>
      </c>
      <c r="H15" s="13">
        <v>2206</v>
      </c>
      <c r="I15" s="13">
        <v>279</v>
      </c>
      <c r="J15" s="13">
        <v>674</v>
      </c>
      <c r="K15" s="11">
        <f t="shared" si="4"/>
        <v>15103</v>
      </c>
    </row>
    <row r="16" spans="1:11" ht="17.25" customHeight="1">
      <c r="A16" s="15" t="s">
        <v>95</v>
      </c>
      <c r="B16" s="13">
        <f>B17+B18+B19</f>
        <v>15148</v>
      </c>
      <c r="C16" s="13">
        <f aca="true" t="shared" si="5" ref="C16:J16">C17+C18+C19</f>
        <v>18707</v>
      </c>
      <c r="D16" s="13">
        <f t="shared" si="5"/>
        <v>19749</v>
      </c>
      <c r="E16" s="13">
        <f t="shared" si="5"/>
        <v>11443</v>
      </c>
      <c r="F16" s="13">
        <f t="shared" si="5"/>
        <v>22508</v>
      </c>
      <c r="G16" s="13">
        <f t="shared" si="5"/>
        <v>42174</v>
      </c>
      <c r="H16" s="13">
        <f t="shared" si="5"/>
        <v>11955</v>
      </c>
      <c r="I16" s="13">
        <f t="shared" si="5"/>
        <v>2142</v>
      </c>
      <c r="J16" s="13">
        <f t="shared" si="5"/>
        <v>9368</v>
      </c>
      <c r="K16" s="11">
        <f t="shared" si="4"/>
        <v>153194</v>
      </c>
    </row>
    <row r="17" spans="1:11" ht="17.25" customHeight="1">
      <c r="A17" s="14" t="s">
        <v>96</v>
      </c>
      <c r="B17" s="13">
        <v>8107</v>
      </c>
      <c r="C17" s="13">
        <v>10649</v>
      </c>
      <c r="D17" s="13">
        <v>10568</v>
      </c>
      <c r="E17" s="13">
        <v>6448</v>
      </c>
      <c r="F17" s="13">
        <v>12150</v>
      </c>
      <c r="G17" s="13">
        <v>19915</v>
      </c>
      <c r="H17" s="13">
        <v>6220</v>
      </c>
      <c r="I17" s="13">
        <v>1276</v>
      </c>
      <c r="J17" s="13">
        <v>4926</v>
      </c>
      <c r="K17" s="11">
        <f t="shared" si="4"/>
        <v>80259</v>
      </c>
    </row>
    <row r="18" spans="1:11" ht="17.25" customHeight="1">
      <c r="A18" s="14" t="s">
        <v>97</v>
      </c>
      <c r="B18" s="13">
        <v>6563</v>
      </c>
      <c r="C18" s="13">
        <v>7353</v>
      </c>
      <c r="D18" s="13">
        <v>8702</v>
      </c>
      <c r="E18" s="13">
        <v>4566</v>
      </c>
      <c r="F18" s="13">
        <v>9915</v>
      </c>
      <c r="G18" s="13">
        <v>21519</v>
      </c>
      <c r="H18" s="13">
        <v>5220</v>
      </c>
      <c r="I18" s="13">
        <v>785</v>
      </c>
      <c r="J18" s="13">
        <v>4242</v>
      </c>
      <c r="K18" s="11">
        <f t="shared" si="4"/>
        <v>68865</v>
      </c>
    </row>
    <row r="19" spans="1:11" ht="17.25" customHeight="1">
      <c r="A19" s="14" t="s">
        <v>98</v>
      </c>
      <c r="B19" s="13">
        <v>478</v>
      </c>
      <c r="C19" s="13">
        <v>705</v>
      </c>
      <c r="D19" s="13">
        <v>479</v>
      </c>
      <c r="E19" s="13">
        <v>429</v>
      </c>
      <c r="F19" s="13">
        <v>443</v>
      </c>
      <c r="G19" s="13">
        <v>740</v>
      </c>
      <c r="H19" s="13">
        <v>515</v>
      </c>
      <c r="I19" s="13">
        <v>81</v>
      </c>
      <c r="J19" s="13">
        <v>200</v>
      </c>
      <c r="K19" s="11">
        <f t="shared" si="4"/>
        <v>4070</v>
      </c>
    </row>
    <row r="20" spans="1:11" ht="17.25" customHeight="1">
      <c r="A20" s="16" t="s">
        <v>23</v>
      </c>
      <c r="B20" s="11">
        <f>+B21+B22+B23</f>
        <v>46152</v>
      </c>
      <c r="C20" s="11">
        <f aca="true" t="shared" si="6" ref="C20:J20">+C21+C22+C23</f>
        <v>52271</v>
      </c>
      <c r="D20" s="11">
        <f t="shared" si="6"/>
        <v>62583</v>
      </c>
      <c r="E20" s="11">
        <f t="shared" si="6"/>
        <v>32520</v>
      </c>
      <c r="F20" s="11">
        <f t="shared" si="6"/>
        <v>69300</v>
      </c>
      <c r="G20" s="11">
        <f t="shared" si="6"/>
        <v>123068</v>
      </c>
      <c r="H20" s="11">
        <f t="shared" si="6"/>
        <v>33726</v>
      </c>
      <c r="I20" s="11">
        <f t="shared" si="6"/>
        <v>6675</v>
      </c>
      <c r="J20" s="11">
        <f t="shared" si="6"/>
        <v>26431</v>
      </c>
      <c r="K20" s="11">
        <f t="shared" si="4"/>
        <v>452726</v>
      </c>
    </row>
    <row r="21" spans="1:12" ht="17.25" customHeight="1">
      <c r="A21" s="12" t="s">
        <v>24</v>
      </c>
      <c r="B21" s="13">
        <v>26992</v>
      </c>
      <c r="C21" s="13">
        <v>33580</v>
      </c>
      <c r="D21" s="13">
        <v>40152</v>
      </c>
      <c r="E21" s="13">
        <v>20883</v>
      </c>
      <c r="F21" s="13">
        <v>40467</v>
      </c>
      <c r="G21" s="13">
        <v>64726</v>
      </c>
      <c r="H21" s="13">
        <v>19902</v>
      </c>
      <c r="I21" s="13">
        <v>4533</v>
      </c>
      <c r="J21" s="13">
        <v>16522</v>
      </c>
      <c r="K21" s="11">
        <f t="shared" si="4"/>
        <v>267757</v>
      </c>
      <c r="L21" s="52"/>
    </row>
    <row r="22" spans="1:12" ht="17.25" customHeight="1">
      <c r="A22" s="12" t="s">
        <v>25</v>
      </c>
      <c r="B22" s="13">
        <v>18345</v>
      </c>
      <c r="C22" s="13">
        <v>17887</v>
      </c>
      <c r="D22" s="13">
        <v>21610</v>
      </c>
      <c r="E22" s="13">
        <v>11076</v>
      </c>
      <c r="F22" s="13">
        <v>27998</v>
      </c>
      <c r="G22" s="13">
        <v>56858</v>
      </c>
      <c r="H22" s="13">
        <v>13144</v>
      </c>
      <c r="I22" s="13">
        <v>2034</v>
      </c>
      <c r="J22" s="13">
        <v>9589</v>
      </c>
      <c r="K22" s="11">
        <f t="shared" si="4"/>
        <v>178541</v>
      </c>
      <c r="L22" s="52"/>
    </row>
    <row r="23" spans="1:11" ht="17.25" customHeight="1">
      <c r="A23" s="12" t="s">
        <v>26</v>
      </c>
      <c r="B23" s="13">
        <v>815</v>
      </c>
      <c r="C23" s="13">
        <v>804</v>
      </c>
      <c r="D23" s="13">
        <v>821</v>
      </c>
      <c r="E23" s="13">
        <v>561</v>
      </c>
      <c r="F23" s="13">
        <v>835</v>
      </c>
      <c r="G23" s="13">
        <v>1484</v>
      </c>
      <c r="H23" s="13">
        <v>680</v>
      </c>
      <c r="I23" s="13">
        <v>108</v>
      </c>
      <c r="J23" s="13">
        <v>320</v>
      </c>
      <c r="K23" s="11">
        <f t="shared" si="4"/>
        <v>6428</v>
      </c>
    </row>
    <row r="24" spans="1:11" ht="17.25" customHeight="1">
      <c r="A24" s="16" t="s">
        <v>27</v>
      </c>
      <c r="B24" s="13">
        <f>+B25+B26</f>
        <v>53183</v>
      </c>
      <c r="C24" s="13">
        <f aca="true" t="shared" si="7" ref="C24:J24">+C25+C26</f>
        <v>73975</v>
      </c>
      <c r="D24" s="13">
        <f t="shared" si="7"/>
        <v>79630</v>
      </c>
      <c r="E24" s="13">
        <f t="shared" si="7"/>
        <v>43832</v>
      </c>
      <c r="F24" s="13">
        <f t="shared" si="7"/>
        <v>65558</v>
      </c>
      <c r="G24" s="13">
        <f t="shared" si="7"/>
        <v>90654</v>
      </c>
      <c r="H24" s="13">
        <f t="shared" si="7"/>
        <v>33749</v>
      </c>
      <c r="I24" s="13">
        <f t="shared" si="7"/>
        <v>9476</v>
      </c>
      <c r="J24" s="13">
        <f t="shared" si="7"/>
        <v>40503</v>
      </c>
      <c r="K24" s="11">
        <f t="shared" si="4"/>
        <v>490560</v>
      </c>
    </row>
    <row r="25" spans="1:12" ht="17.25" customHeight="1">
      <c r="A25" s="12" t="s">
        <v>131</v>
      </c>
      <c r="B25" s="13">
        <v>25431</v>
      </c>
      <c r="C25" s="13">
        <v>37387</v>
      </c>
      <c r="D25" s="13">
        <v>45094</v>
      </c>
      <c r="E25" s="13">
        <v>23955</v>
      </c>
      <c r="F25" s="13">
        <v>32224</v>
      </c>
      <c r="G25" s="13">
        <v>42012</v>
      </c>
      <c r="H25" s="13">
        <v>16335</v>
      </c>
      <c r="I25" s="13">
        <v>6168</v>
      </c>
      <c r="J25" s="13">
        <v>21623</v>
      </c>
      <c r="K25" s="11">
        <f t="shared" si="4"/>
        <v>250229</v>
      </c>
      <c r="L25" s="52"/>
    </row>
    <row r="26" spans="1:12" ht="17.25" customHeight="1">
      <c r="A26" s="12" t="s">
        <v>132</v>
      </c>
      <c r="B26" s="13">
        <v>27752</v>
      </c>
      <c r="C26" s="13">
        <v>36588</v>
      </c>
      <c r="D26" s="13">
        <v>34536</v>
      </c>
      <c r="E26" s="13">
        <v>19877</v>
      </c>
      <c r="F26" s="13">
        <v>33334</v>
      </c>
      <c r="G26" s="13">
        <v>48642</v>
      </c>
      <c r="H26" s="13">
        <v>17414</v>
      </c>
      <c r="I26" s="13">
        <v>3308</v>
      </c>
      <c r="J26" s="13">
        <v>18880</v>
      </c>
      <c r="K26" s="11">
        <f t="shared" si="4"/>
        <v>240331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2146</v>
      </c>
      <c r="I27" s="11">
        <v>0</v>
      </c>
      <c r="J27" s="11">
        <v>0</v>
      </c>
      <c r="K27" s="11">
        <f t="shared" si="4"/>
        <v>2146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26302.23</v>
      </c>
      <c r="I35" s="19">
        <v>0</v>
      </c>
      <c r="J35" s="19">
        <v>0</v>
      </c>
      <c r="K35" s="23">
        <f>SUM(B35:J35)</f>
        <v>26302.23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547657.77</v>
      </c>
      <c r="C47" s="22">
        <f aca="true" t="shared" si="12" ref="C47:H47">+C48+C57</f>
        <v>801183.55</v>
      </c>
      <c r="D47" s="22">
        <f t="shared" si="12"/>
        <v>964116.77</v>
      </c>
      <c r="E47" s="22">
        <f t="shared" si="12"/>
        <v>477669.15</v>
      </c>
      <c r="F47" s="22">
        <f t="shared" si="12"/>
        <v>775333.8400000001</v>
      </c>
      <c r="G47" s="22">
        <f t="shared" si="12"/>
        <v>1069854.65</v>
      </c>
      <c r="H47" s="22">
        <f t="shared" si="12"/>
        <v>477991.7</v>
      </c>
      <c r="I47" s="22">
        <f>+I48+I57</f>
        <v>147578.68</v>
      </c>
      <c r="J47" s="22">
        <f>+J48+J57</f>
        <v>391476.72000000003</v>
      </c>
      <c r="K47" s="22">
        <f>SUM(B47:J47)</f>
        <v>5652862.83</v>
      </c>
    </row>
    <row r="48" spans="1:11" ht="17.25" customHeight="1">
      <c r="A48" s="16" t="s">
        <v>113</v>
      </c>
      <c r="B48" s="23">
        <f>SUM(B49:B56)</f>
        <v>528856.8</v>
      </c>
      <c r="C48" s="23">
        <f aca="true" t="shared" si="13" ref="C48:J48">SUM(C49:C56)</f>
        <v>777504.14</v>
      </c>
      <c r="D48" s="23">
        <f t="shared" si="13"/>
        <v>938280.25</v>
      </c>
      <c r="E48" s="23">
        <f t="shared" si="13"/>
        <v>454950.63</v>
      </c>
      <c r="F48" s="23">
        <f t="shared" si="13"/>
        <v>751579.0000000001</v>
      </c>
      <c r="G48" s="23">
        <f t="shared" si="13"/>
        <v>1040152.89</v>
      </c>
      <c r="H48" s="23">
        <f t="shared" si="13"/>
        <v>457832.5</v>
      </c>
      <c r="I48" s="23">
        <f t="shared" si="13"/>
        <v>147578.68</v>
      </c>
      <c r="J48" s="23">
        <f t="shared" si="13"/>
        <v>377463.13</v>
      </c>
      <c r="K48" s="23">
        <f aca="true" t="shared" si="14" ref="K48:K57">SUM(B48:J48)</f>
        <v>5474198.02</v>
      </c>
    </row>
    <row r="49" spans="1:11" ht="17.25" customHeight="1">
      <c r="A49" s="34" t="s">
        <v>44</v>
      </c>
      <c r="B49" s="23">
        <f aca="true" t="shared" si="15" ref="B49:H49">ROUND(B30*B7,2)</f>
        <v>525673.28</v>
      </c>
      <c r="C49" s="23">
        <f t="shared" si="15"/>
        <v>771234.55</v>
      </c>
      <c r="D49" s="23">
        <f t="shared" si="15"/>
        <v>933227.83</v>
      </c>
      <c r="E49" s="23">
        <f t="shared" si="15"/>
        <v>452201.16</v>
      </c>
      <c r="F49" s="23">
        <f t="shared" si="15"/>
        <v>747490.18</v>
      </c>
      <c r="G49" s="23">
        <f t="shared" si="15"/>
        <v>1034345.8</v>
      </c>
      <c r="H49" s="23">
        <f t="shared" si="15"/>
        <v>428506.83</v>
      </c>
      <c r="I49" s="23">
        <f>ROUND(I30*I7,2)</f>
        <v>146512.96</v>
      </c>
      <c r="J49" s="23">
        <f>ROUND(J30*J7,2)</f>
        <v>375246.09</v>
      </c>
      <c r="K49" s="23">
        <f t="shared" si="14"/>
        <v>5414438.680000001</v>
      </c>
    </row>
    <row r="50" spans="1:11" ht="17.25" customHeight="1">
      <c r="A50" s="34" t="s">
        <v>45</v>
      </c>
      <c r="B50" s="19">
        <v>0</v>
      </c>
      <c r="C50" s="23">
        <f>ROUND(C31*C7,2)</f>
        <v>1714.29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1714.29</v>
      </c>
    </row>
    <row r="51" spans="1:11" ht="17.25" customHeight="1">
      <c r="A51" s="66" t="s">
        <v>106</v>
      </c>
      <c r="B51" s="67">
        <f aca="true" t="shared" si="16" ref="B51:H51">ROUND(B32*B7,2)</f>
        <v>-908.16</v>
      </c>
      <c r="C51" s="67">
        <f t="shared" si="16"/>
        <v>-1218.42</v>
      </c>
      <c r="D51" s="67">
        <f t="shared" si="16"/>
        <v>-1333.34</v>
      </c>
      <c r="E51" s="67">
        <f t="shared" si="16"/>
        <v>-695.93</v>
      </c>
      <c r="F51" s="67">
        <f t="shared" si="16"/>
        <v>-1192.7</v>
      </c>
      <c r="G51" s="67">
        <f t="shared" si="16"/>
        <v>-1622.99</v>
      </c>
      <c r="H51" s="67">
        <f t="shared" si="16"/>
        <v>-691.6</v>
      </c>
      <c r="I51" s="19">
        <v>0</v>
      </c>
      <c r="J51" s="19">
        <v>0</v>
      </c>
      <c r="K51" s="67">
        <f>SUM(B51:J51)</f>
        <v>-7663.14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26302.23</v>
      </c>
      <c r="I53" s="31">
        <f>+I35</f>
        <v>0</v>
      </c>
      <c r="J53" s="31">
        <f>+J35</f>
        <v>0</v>
      </c>
      <c r="K53" s="23">
        <f t="shared" si="14"/>
        <v>26302.23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-64375.8</v>
      </c>
      <c r="C61" s="35">
        <f t="shared" si="17"/>
        <v>-93134.62</v>
      </c>
      <c r="D61" s="35">
        <f t="shared" si="17"/>
        <v>-92009.76</v>
      </c>
      <c r="E61" s="35">
        <f t="shared" si="17"/>
        <v>-54256.4</v>
      </c>
      <c r="F61" s="35">
        <f t="shared" si="17"/>
        <v>-72414.73</v>
      </c>
      <c r="G61" s="35">
        <f t="shared" si="17"/>
        <v>-92173.43</v>
      </c>
      <c r="H61" s="35">
        <f t="shared" si="17"/>
        <v>-63703.2</v>
      </c>
      <c r="I61" s="35">
        <f t="shared" si="17"/>
        <v>-13321.93</v>
      </c>
      <c r="J61" s="35">
        <f t="shared" si="17"/>
        <v>-39223.6</v>
      </c>
      <c r="K61" s="35">
        <f>SUM(B61:J61)</f>
        <v>-584613.47</v>
      </c>
    </row>
    <row r="62" spans="1:11" ht="18.75" customHeight="1">
      <c r="A62" s="16" t="s">
        <v>75</v>
      </c>
      <c r="B62" s="35">
        <f aca="true" t="shared" si="18" ref="B62:J62">B63+B64+B65+B66+B67+B68</f>
        <v>-64375.8</v>
      </c>
      <c r="C62" s="35">
        <f t="shared" si="18"/>
        <v>-93058.2</v>
      </c>
      <c r="D62" s="35">
        <f t="shared" si="18"/>
        <v>-89900.4</v>
      </c>
      <c r="E62" s="35">
        <f t="shared" si="18"/>
        <v>-54256.4</v>
      </c>
      <c r="F62" s="35">
        <f t="shared" si="18"/>
        <v>-72021.4</v>
      </c>
      <c r="G62" s="35">
        <f t="shared" si="18"/>
        <v>-91667.4</v>
      </c>
      <c r="H62" s="35">
        <f t="shared" si="18"/>
        <v>-63703.2</v>
      </c>
      <c r="I62" s="35">
        <f t="shared" si="18"/>
        <v>-10970.6</v>
      </c>
      <c r="J62" s="35">
        <f t="shared" si="18"/>
        <v>-39223.6</v>
      </c>
      <c r="K62" s="35">
        <f aca="true" t="shared" si="19" ref="K62:K91">SUM(B62:J62)</f>
        <v>-579176.9999999999</v>
      </c>
    </row>
    <row r="63" spans="1:11" ht="18.75" customHeight="1">
      <c r="A63" s="12" t="s">
        <v>76</v>
      </c>
      <c r="B63" s="35">
        <f>-ROUND(B9*$D$3,2)</f>
        <v>-64375.8</v>
      </c>
      <c r="C63" s="35">
        <f aca="true" t="shared" si="20" ref="C63:J63">-ROUND(C9*$D$3,2)</f>
        <v>-93058.2</v>
      </c>
      <c r="D63" s="35">
        <f t="shared" si="20"/>
        <v>-89900.4</v>
      </c>
      <c r="E63" s="35">
        <f t="shared" si="20"/>
        <v>-54256.4</v>
      </c>
      <c r="F63" s="35">
        <f t="shared" si="20"/>
        <v>-72021.4</v>
      </c>
      <c r="G63" s="35">
        <f t="shared" si="20"/>
        <v>-91667.4</v>
      </c>
      <c r="H63" s="35">
        <f t="shared" si="20"/>
        <v>-63703.2</v>
      </c>
      <c r="I63" s="35">
        <f t="shared" si="20"/>
        <v>-10970.6</v>
      </c>
      <c r="J63" s="35">
        <f t="shared" si="20"/>
        <v>-39223.6</v>
      </c>
      <c r="K63" s="35">
        <f t="shared" si="19"/>
        <v>-579176.9999999999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-2109.3599999999997</v>
      </c>
      <c r="E69" s="19">
        <v>0</v>
      </c>
      <c r="F69" s="67">
        <f t="shared" si="21"/>
        <v>-393.33</v>
      </c>
      <c r="G69" s="67">
        <f t="shared" si="21"/>
        <v>-506.03</v>
      </c>
      <c r="H69" s="67">
        <f t="shared" si="21"/>
        <v>0</v>
      </c>
      <c r="I69" s="67">
        <f t="shared" si="21"/>
        <v>-2351.33</v>
      </c>
      <c r="J69" s="19">
        <v>0</v>
      </c>
      <c r="K69" s="67">
        <f t="shared" si="19"/>
        <v>-5436.469999999999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483281.9700000001</v>
      </c>
      <c r="C104" s="24">
        <f t="shared" si="22"/>
        <v>708048.93</v>
      </c>
      <c r="D104" s="24">
        <f t="shared" si="22"/>
        <v>872107.01</v>
      </c>
      <c r="E104" s="24">
        <f t="shared" si="22"/>
        <v>423412.75</v>
      </c>
      <c r="F104" s="24">
        <f t="shared" si="22"/>
        <v>702919.1100000001</v>
      </c>
      <c r="G104" s="24">
        <f t="shared" si="22"/>
        <v>977681.22</v>
      </c>
      <c r="H104" s="24">
        <f t="shared" si="22"/>
        <v>414288.5</v>
      </c>
      <c r="I104" s="24">
        <f>+I105+I106</f>
        <v>134256.75</v>
      </c>
      <c r="J104" s="24">
        <f>+J105+J106</f>
        <v>352253.12000000005</v>
      </c>
      <c r="K104" s="48">
        <f>SUM(B104:J104)</f>
        <v>5068249.36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464481.00000000006</v>
      </c>
      <c r="C105" s="24">
        <f t="shared" si="23"/>
        <v>684369.52</v>
      </c>
      <c r="D105" s="24">
        <f t="shared" si="23"/>
        <v>846270.49</v>
      </c>
      <c r="E105" s="24">
        <f t="shared" si="23"/>
        <v>400694.23</v>
      </c>
      <c r="F105" s="24">
        <f t="shared" si="23"/>
        <v>679164.2700000001</v>
      </c>
      <c r="G105" s="24">
        <f t="shared" si="23"/>
        <v>947979.46</v>
      </c>
      <c r="H105" s="24">
        <f t="shared" si="23"/>
        <v>394129.3</v>
      </c>
      <c r="I105" s="24">
        <f t="shared" si="23"/>
        <v>134256.75</v>
      </c>
      <c r="J105" s="24">
        <f t="shared" si="23"/>
        <v>338239.53</v>
      </c>
      <c r="K105" s="48">
        <f>SUM(B105:J105)</f>
        <v>4889584.550000001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5068249.359999999</v>
      </c>
      <c r="L112" s="54"/>
    </row>
    <row r="113" spans="1:11" ht="18.75" customHeight="1">
      <c r="A113" s="26" t="s">
        <v>71</v>
      </c>
      <c r="B113" s="27">
        <v>64874.14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64874.14</v>
      </c>
    </row>
    <row r="114" spans="1:11" ht="18.75" customHeight="1">
      <c r="A114" s="26" t="s">
        <v>72</v>
      </c>
      <c r="B114" s="27">
        <v>418407.83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418407.83</v>
      </c>
    </row>
    <row r="115" spans="1:11" ht="18.75" customHeight="1">
      <c r="A115" s="26" t="s">
        <v>73</v>
      </c>
      <c r="B115" s="40">
        <v>0</v>
      </c>
      <c r="C115" s="27">
        <f>+C104</f>
        <v>708048.93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708048.93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872107.01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872107.01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423412.75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423412.75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134381.28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134381.28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251042.12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251042.12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41347.52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41347.52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276148.19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276148.19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294650.99</v>
      </c>
      <c r="H122" s="40">
        <v>0</v>
      </c>
      <c r="I122" s="40">
        <v>0</v>
      </c>
      <c r="J122" s="40">
        <v>0</v>
      </c>
      <c r="K122" s="41">
        <f t="shared" si="25"/>
        <v>294650.99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28278.23</v>
      </c>
      <c r="H123" s="40">
        <v>0</v>
      </c>
      <c r="I123" s="40">
        <v>0</v>
      </c>
      <c r="J123" s="40">
        <v>0</v>
      </c>
      <c r="K123" s="41">
        <f t="shared" si="25"/>
        <v>28278.23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142895.13</v>
      </c>
      <c r="H124" s="40">
        <v>0</v>
      </c>
      <c r="I124" s="40">
        <v>0</v>
      </c>
      <c r="J124" s="40">
        <v>0</v>
      </c>
      <c r="K124" s="41">
        <f t="shared" si="25"/>
        <v>142895.13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134369.05</v>
      </c>
      <c r="H125" s="40">
        <v>0</v>
      </c>
      <c r="I125" s="40">
        <v>0</v>
      </c>
      <c r="J125" s="40">
        <v>0</v>
      </c>
      <c r="K125" s="41">
        <f t="shared" si="25"/>
        <v>134369.05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377487.82</v>
      </c>
      <c r="H126" s="40">
        <v>0</v>
      </c>
      <c r="I126" s="40">
        <v>0</v>
      </c>
      <c r="J126" s="40">
        <v>0</v>
      </c>
      <c r="K126" s="41">
        <f t="shared" si="25"/>
        <v>377487.82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147689.9</v>
      </c>
      <c r="I127" s="40">
        <v>0</v>
      </c>
      <c r="J127" s="40">
        <v>0</v>
      </c>
      <c r="K127" s="41">
        <f t="shared" si="25"/>
        <v>147689.9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266598.6</v>
      </c>
      <c r="I128" s="40">
        <v>0</v>
      </c>
      <c r="J128" s="40">
        <v>0</v>
      </c>
      <c r="K128" s="41">
        <f t="shared" si="25"/>
        <v>266598.6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134256.75</v>
      </c>
      <c r="J129" s="40">
        <v>0</v>
      </c>
      <c r="K129" s="41">
        <f t="shared" si="25"/>
        <v>134256.75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352253.12</v>
      </c>
      <c r="K130" s="44">
        <f t="shared" si="25"/>
        <v>352253.12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2016-12-09T13:06:50Z</dcterms:modified>
  <cp:category/>
  <cp:version/>
  <cp:contentType/>
  <cp:contentStatus/>
</cp:coreProperties>
</file>