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<sst xmlns="http://schemas.openxmlformats.org/spreadsheetml/2006/main" count="134" uniqueCount="134">
  <si>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</si>
  <si>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</si>
  <si>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</si>
  <si>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</si>
  <si>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</si>
  <si>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</si>
  <si>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</si>
  <si>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</si>
  <si>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</si>
  <si>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</si>
  <si>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</si>
  <si>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</si>
  <si>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</si>
  <si>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</si>
  <si>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</si>
  <si>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</si>
  <si>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</si>
  <si>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</si>
  <si>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</si>
  <si>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</si>
  <si>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</si>
  <si>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</si>
  <si>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</si>
  <si>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</si>
  <si>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</si>
  <si>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</si>
  <si>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</si>
  <si>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</si>
  <si>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</si>
  <si>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</si>
  <si>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</si>
  <si>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</si>
  <si>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</si>
  <si>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</si>
  <si>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</si>
  <si>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</si>
  <si>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</si>
  <si>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</si>
  <si>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</si>
  <si>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</si>
  <si>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</si>
  <si>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</si>
  <si>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</si>
  <si>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</si>
  <si>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</si>
  <si>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</si>
  <si>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</si>
  <si>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</si>
  <si>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</si>
  <si>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</si>
  <si>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</si>
  <si>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</si>
  <si>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</si>
  <si>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</si>
  <si>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</si>
  <si>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</si>
  <si>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</si>
  <si>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</si>
  <si>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</si>
  <si>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</si>
  <si>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</si>
  <si>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</si>
  <si>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</si>
  <si>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</si>
  <si>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</si>
  <si>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</si>
  <si>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</si>
  <si>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</si>
  <si>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</si>
  <si>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</si>
  <si>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</si>
  <si>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</si>
  <si>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</si>
  <si>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</si>
  <si>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</si>
  <si>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</si>
  <si>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</si>
  <si>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</si>
  <si>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</si>
  <si>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</si>
  <si>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</si>
  <si>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</si>
  <si>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</si>
  <si>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</si>
  <si>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</si>
  <si>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</si>
  <si>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</si>
  <si>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</si>
  <si>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</si>
  <si>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</si>
  <si>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</si>
  <si>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</si>
  <si>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</si>
  <si>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</si>
  <si>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</si>
  <si>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</si>
  <si>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</si>
  <si>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</si>
  <si>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</si>
  <si>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</si>
  <si>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</si>
  <si>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</si>
  <si>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</si>
  <si>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</si>
  <si>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</si>
  <si>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</si>
  <si>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</si>
  <si>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</si>
  <si>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</si>
  <si>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</si>
  <si>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</si>
  <si>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</si>
  <si>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</si>
  <si>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</si>
  <si>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</si>
  <si>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</si>
  <si>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</si>
  <si>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</si>
  <si>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</si>
  <si>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</si>
  <si>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</si>
  <si>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</si>
  <si>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</si>
  <si>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</si>
  <si>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</si>
  <si>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</si>
  <si>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</si>
  <si>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</si>
  <si>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</si>
  <si>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</si>
  <si>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</si>
  <si>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</si>
  <si>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</si>
  <si>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26/11/16 - VENCIMENTO 09/12/16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</si>
</sst>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357559</v>
      </c>
      <c r="C7" s="9">
        <f t="shared" si="0"/>
        <v>455326</v>
      </c>
      <c r="D7" s="9">
        <f t="shared" si="0"/>
        <v>513286</v>
      </c>
      <c r="E7" s="9">
        <f t="shared" si="0"/>
        <v>286408</v>
      </c>
      <c r="F7" s="9">
        <f t="shared" si="0"/>
        <v>436838</v>
      </c>
      <c r="G7" s="9">
        <f t="shared" si="0"/>
        <v>691850</v>
      </c>
      <c r="H7" s="9">
        <f t="shared" si="0"/>
        <v>281256</v>
      </c>
      <c r="I7" s="9">
        <f t="shared" si="0"/>
        <v>65946</v>
      </c>
      <c r="J7" s="9">
        <f t="shared" si="0"/>
        <v>210731</v>
      </c>
      <c r="K7" s="9">
        <f t="shared" si="0"/>
        <v>3299200</v>
      </c>
      <c r="L7" s="52"/>
    </row>
    <row r="8" spans="1:11" ht="17.25" customHeight="1">
      <c r="A8" s="10" t="s">
        <v>99</v>
      </c>
      <c r="B8" s="11">
        <f>B9+B12+B16</f>
        <v>173660</v>
      </c>
      <c r="C8" s="11">
        <f aca="true" t="shared" si="1" ref="C8:J8">C9+C12+C16</f>
        <v>230613</v>
      </c>
      <c r="D8" s="11">
        <f t="shared" si="1"/>
        <v>248232</v>
      </c>
      <c r="E8" s="11">
        <f t="shared" si="1"/>
        <v>145620</v>
      </c>
      <c r="F8" s="11">
        <f t="shared" si="1"/>
        <v>212060</v>
      </c>
      <c r="G8" s="11">
        <f t="shared" si="1"/>
        <v>342520</v>
      </c>
      <c r="H8" s="11">
        <f t="shared" si="1"/>
        <v>153930</v>
      </c>
      <c r="I8" s="11">
        <f t="shared" si="1"/>
        <v>30245</v>
      </c>
      <c r="J8" s="11">
        <f t="shared" si="1"/>
        <v>99742</v>
      </c>
      <c r="K8" s="11">
        <f>SUM(B8:J8)</f>
        <v>1636622</v>
      </c>
    </row>
    <row r="9" spans="1:11" ht="17.25" customHeight="1">
      <c r="A9" s="15" t="s">
        <v>17</v>
      </c>
      <c r="B9" s="13">
        <f>+B10+B11</f>
        <v>27642</v>
      </c>
      <c r="C9" s="13">
        <f aca="true" t="shared" si="2" ref="C9:J9">+C10+C11</f>
        <v>39972</v>
      </c>
      <c r="D9" s="13">
        <f t="shared" si="2"/>
        <v>38990</v>
      </c>
      <c r="E9" s="13">
        <f t="shared" si="2"/>
        <v>23964</v>
      </c>
      <c r="F9" s="13">
        <f t="shared" si="2"/>
        <v>28253</v>
      </c>
      <c r="G9" s="13">
        <f t="shared" si="2"/>
        <v>34030</v>
      </c>
      <c r="H9" s="13">
        <f t="shared" si="2"/>
        <v>28111</v>
      </c>
      <c r="I9" s="13">
        <f t="shared" si="2"/>
        <v>5977</v>
      </c>
      <c r="J9" s="13">
        <f t="shared" si="2"/>
        <v>14158</v>
      </c>
      <c r="K9" s="11">
        <f>SUM(B9:J9)</f>
        <v>241097</v>
      </c>
    </row>
    <row r="10" spans="1:11" ht="17.25" customHeight="1">
      <c r="A10" s="29" t="s">
        <v>18</v>
      </c>
      <c r="B10" s="13">
        <v>27642</v>
      </c>
      <c r="C10" s="13">
        <v>39972</v>
      </c>
      <c r="D10" s="13">
        <v>38990</v>
      </c>
      <c r="E10" s="13">
        <v>23964</v>
      </c>
      <c r="F10" s="13">
        <v>28253</v>
      </c>
      <c r="G10" s="13">
        <v>34030</v>
      </c>
      <c r="H10" s="13">
        <v>28111</v>
      </c>
      <c r="I10" s="13">
        <v>5977</v>
      </c>
      <c r="J10" s="13">
        <v>14158</v>
      </c>
      <c r="K10" s="11">
        <f>SUM(B10:J10)</f>
        <v>241097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117648</v>
      </c>
      <c r="C12" s="17">
        <f t="shared" si="3"/>
        <v>156384</v>
      </c>
      <c r="D12" s="17">
        <f t="shared" si="3"/>
        <v>171642</v>
      </c>
      <c r="E12" s="17">
        <f t="shared" si="3"/>
        <v>99802</v>
      </c>
      <c r="F12" s="17">
        <f t="shared" si="3"/>
        <v>144871</v>
      </c>
      <c r="G12" s="17">
        <f t="shared" si="3"/>
        <v>239369</v>
      </c>
      <c r="H12" s="17">
        <f t="shared" si="3"/>
        <v>104219</v>
      </c>
      <c r="I12" s="17">
        <f t="shared" si="3"/>
        <v>19339</v>
      </c>
      <c r="J12" s="17">
        <f t="shared" si="3"/>
        <v>69742</v>
      </c>
      <c r="K12" s="11">
        <f aca="true" t="shared" si="4" ref="K12:K27">SUM(B12:J12)</f>
        <v>1123016</v>
      </c>
    </row>
    <row r="13" spans="1:13" ht="17.25" customHeight="1">
      <c r="A13" s="14" t="s">
        <v>20</v>
      </c>
      <c r="B13" s="13">
        <v>61243</v>
      </c>
      <c r="C13" s="13">
        <v>87589</v>
      </c>
      <c r="D13" s="13">
        <v>97666</v>
      </c>
      <c r="E13" s="13">
        <v>55409</v>
      </c>
      <c r="F13" s="13">
        <v>76837</v>
      </c>
      <c r="G13" s="13">
        <v>117264</v>
      </c>
      <c r="H13" s="13">
        <v>51025</v>
      </c>
      <c r="I13" s="13">
        <v>11751</v>
      </c>
      <c r="J13" s="13">
        <v>39491</v>
      </c>
      <c r="K13" s="11">
        <f t="shared" si="4"/>
        <v>598275</v>
      </c>
      <c r="L13" s="52"/>
      <c r="M13" s="53"/>
    </row>
    <row r="14" spans="1:12" ht="17.25" customHeight="1">
      <c r="A14" s="14" t="s">
        <v>21</v>
      </c>
      <c r="B14" s="13">
        <v>52829</v>
      </c>
      <c r="C14" s="13">
        <v>63615</v>
      </c>
      <c r="D14" s="13">
        <v>70039</v>
      </c>
      <c r="E14" s="13">
        <v>41293</v>
      </c>
      <c r="F14" s="13">
        <v>64488</v>
      </c>
      <c r="G14" s="13">
        <v>116979</v>
      </c>
      <c r="H14" s="13">
        <v>48477</v>
      </c>
      <c r="I14" s="13">
        <v>6897</v>
      </c>
      <c r="J14" s="13">
        <v>28921</v>
      </c>
      <c r="K14" s="11">
        <f t="shared" si="4"/>
        <v>493538</v>
      </c>
      <c r="L14" s="52"/>
    </row>
    <row r="15" spans="1:11" ht="17.25" customHeight="1">
      <c r="A15" s="14" t="s">
        <v>22</v>
      </c>
      <c r="B15" s="13">
        <v>3576</v>
      </c>
      <c r="C15" s="13">
        <v>5180</v>
      </c>
      <c r="D15" s="13">
        <v>3937</v>
      </c>
      <c r="E15" s="13">
        <v>3100</v>
      </c>
      <c r="F15" s="13">
        <v>3546</v>
      </c>
      <c r="G15" s="13">
        <v>5126</v>
      </c>
      <c r="H15" s="13">
        <v>4717</v>
      </c>
      <c r="I15" s="13">
        <v>691</v>
      </c>
      <c r="J15" s="13">
        <v>1330</v>
      </c>
      <c r="K15" s="11">
        <f t="shared" si="4"/>
        <v>31203</v>
      </c>
    </row>
    <row r="16" spans="1:11" ht="17.25" customHeight="1">
      <c r="A16" s="15" t="s">
        <v>95</v>
      </c>
      <c r="B16" s="13">
        <f>B17+B18+B19</f>
        <v>28370</v>
      </c>
      <c r="C16" s="13">
        <f aca="true" t="shared" si="5" ref="C16:J16">C17+C18+C19</f>
        <v>34257</v>
      </c>
      <c r="D16" s="13">
        <f t="shared" si="5"/>
        <v>37600</v>
      </c>
      <c r="E16" s="13">
        <f t="shared" si="5"/>
        <v>21854</v>
      </c>
      <c r="F16" s="13">
        <f t="shared" si="5"/>
        <v>38936</v>
      </c>
      <c r="G16" s="13">
        <f t="shared" si="5"/>
        <v>69121</v>
      </c>
      <c r="H16" s="13">
        <f t="shared" si="5"/>
        <v>21600</v>
      </c>
      <c r="I16" s="13">
        <f t="shared" si="5"/>
        <v>4929</v>
      </c>
      <c r="J16" s="13">
        <f t="shared" si="5"/>
        <v>15842</v>
      </c>
      <c r="K16" s="11">
        <f t="shared" si="4"/>
        <v>272509</v>
      </c>
    </row>
    <row r="17" spans="1:11" ht="17.25" customHeight="1">
      <c r="A17" s="14" t="s">
        <v>96</v>
      </c>
      <c r="B17" s="13">
        <v>15141</v>
      </c>
      <c r="C17" s="13">
        <v>19573</v>
      </c>
      <c r="D17" s="13">
        <v>20047</v>
      </c>
      <c r="E17" s="13">
        <v>11859</v>
      </c>
      <c r="F17" s="13">
        <v>21193</v>
      </c>
      <c r="G17" s="13">
        <v>33830</v>
      </c>
      <c r="H17" s="13">
        <v>11717</v>
      </c>
      <c r="I17" s="13">
        <v>2960</v>
      </c>
      <c r="J17" s="13">
        <v>8414</v>
      </c>
      <c r="K17" s="11">
        <f t="shared" si="4"/>
        <v>144734</v>
      </c>
    </row>
    <row r="18" spans="1:11" ht="17.25" customHeight="1">
      <c r="A18" s="14" t="s">
        <v>97</v>
      </c>
      <c r="B18" s="13">
        <v>12299</v>
      </c>
      <c r="C18" s="13">
        <v>13406</v>
      </c>
      <c r="D18" s="13">
        <v>16581</v>
      </c>
      <c r="E18" s="13">
        <v>9239</v>
      </c>
      <c r="F18" s="13">
        <v>16971</v>
      </c>
      <c r="G18" s="13">
        <v>33892</v>
      </c>
      <c r="H18" s="13">
        <v>8922</v>
      </c>
      <c r="I18" s="13">
        <v>1813</v>
      </c>
      <c r="J18" s="13">
        <v>7046</v>
      </c>
      <c r="K18" s="11">
        <f t="shared" si="4"/>
        <v>120169</v>
      </c>
    </row>
    <row r="19" spans="1:11" ht="17.25" customHeight="1">
      <c r="A19" s="14" t="s">
        <v>98</v>
      </c>
      <c r="B19" s="13">
        <v>930</v>
      </c>
      <c r="C19" s="13">
        <v>1278</v>
      </c>
      <c r="D19" s="13">
        <v>972</v>
      </c>
      <c r="E19" s="13">
        <v>756</v>
      </c>
      <c r="F19" s="13">
        <v>772</v>
      </c>
      <c r="G19" s="13">
        <v>1399</v>
      </c>
      <c r="H19" s="13">
        <v>961</v>
      </c>
      <c r="I19" s="13">
        <v>156</v>
      </c>
      <c r="J19" s="13">
        <v>382</v>
      </c>
      <c r="K19" s="11">
        <f t="shared" si="4"/>
        <v>7606</v>
      </c>
    </row>
    <row r="20" spans="1:11" ht="17.25" customHeight="1">
      <c r="A20" s="16" t="s">
        <v>23</v>
      </c>
      <c r="B20" s="11">
        <f>+B21+B22+B23</f>
        <v>87744</v>
      </c>
      <c r="C20" s="11">
        <f aca="true" t="shared" si="6" ref="C20:J20">+C21+C22+C23</f>
        <v>98153</v>
      </c>
      <c r="D20" s="11">
        <f t="shared" si="6"/>
        <v>122151</v>
      </c>
      <c r="E20" s="11">
        <f t="shared" si="6"/>
        <v>64867</v>
      </c>
      <c r="F20" s="11">
        <f t="shared" si="6"/>
        <v>117467</v>
      </c>
      <c r="G20" s="11">
        <f t="shared" si="6"/>
        <v>206825</v>
      </c>
      <c r="H20" s="11">
        <f t="shared" si="6"/>
        <v>63501</v>
      </c>
      <c r="I20" s="11">
        <f t="shared" si="6"/>
        <v>15874</v>
      </c>
      <c r="J20" s="11">
        <f t="shared" si="6"/>
        <v>46634</v>
      </c>
      <c r="K20" s="11">
        <f t="shared" si="4"/>
        <v>823216</v>
      </c>
    </row>
    <row r="21" spans="1:12" ht="17.25" customHeight="1">
      <c r="A21" s="12" t="s">
        <v>24</v>
      </c>
      <c r="B21" s="13">
        <v>49987</v>
      </c>
      <c r="C21" s="13">
        <v>61623</v>
      </c>
      <c r="D21" s="13">
        <v>76752</v>
      </c>
      <c r="E21" s="13">
        <v>39957</v>
      </c>
      <c r="F21" s="13">
        <v>68050</v>
      </c>
      <c r="G21" s="13">
        <v>108113</v>
      </c>
      <c r="H21" s="13">
        <v>35955</v>
      </c>
      <c r="I21" s="13">
        <v>10441</v>
      </c>
      <c r="J21" s="13">
        <v>28471</v>
      </c>
      <c r="K21" s="11">
        <f t="shared" si="4"/>
        <v>479349</v>
      </c>
      <c r="L21" s="52"/>
    </row>
    <row r="22" spans="1:12" ht="17.25" customHeight="1">
      <c r="A22" s="12" t="s">
        <v>25</v>
      </c>
      <c r="B22" s="13">
        <v>35965</v>
      </c>
      <c r="C22" s="13">
        <v>34382</v>
      </c>
      <c r="D22" s="13">
        <v>43519</v>
      </c>
      <c r="E22" s="13">
        <v>23726</v>
      </c>
      <c r="F22" s="13">
        <v>47673</v>
      </c>
      <c r="G22" s="13">
        <v>95756</v>
      </c>
      <c r="H22" s="13">
        <v>25989</v>
      </c>
      <c r="I22" s="13">
        <v>5117</v>
      </c>
      <c r="J22" s="13">
        <v>17506</v>
      </c>
      <c r="K22" s="11">
        <f t="shared" si="4"/>
        <v>329633</v>
      </c>
      <c r="L22" s="52"/>
    </row>
    <row r="23" spans="1:11" ht="17.25" customHeight="1">
      <c r="A23" s="12" t="s">
        <v>26</v>
      </c>
      <c r="B23" s="13">
        <v>1792</v>
      </c>
      <c r="C23" s="13">
        <v>2148</v>
      </c>
      <c r="D23" s="13">
        <v>1880</v>
      </c>
      <c r="E23" s="13">
        <v>1184</v>
      </c>
      <c r="F23" s="13">
        <v>1744</v>
      </c>
      <c r="G23" s="13">
        <v>2956</v>
      </c>
      <c r="H23" s="13">
        <v>1557</v>
      </c>
      <c r="I23" s="13">
        <v>316</v>
      </c>
      <c r="J23" s="13">
        <v>657</v>
      </c>
      <c r="K23" s="11">
        <f t="shared" si="4"/>
        <v>14234</v>
      </c>
    </row>
    <row r="24" spans="1:11" ht="17.25" customHeight="1">
      <c r="A24" s="16" t="s">
        <v>27</v>
      </c>
      <c r="B24" s="13">
        <f>+B25+B26</f>
        <v>96155</v>
      </c>
      <c r="C24" s="13">
        <f aca="true" t="shared" si="7" ref="C24:J24">+C25+C26</f>
        <v>126560</v>
      </c>
      <c r="D24" s="13">
        <f t="shared" si="7"/>
        <v>142903</v>
      </c>
      <c r="E24" s="13">
        <f t="shared" si="7"/>
        <v>75921</v>
      </c>
      <c r="F24" s="13">
        <f t="shared" si="7"/>
        <v>107311</v>
      </c>
      <c r="G24" s="13">
        <f t="shared" si="7"/>
        <v>142505</v>
      </c>
      <c r="H24" s="13">
        <f t="shared" si="7"/>
        <v>61225</v>
      </c>
      <c r="I24" s="13">
        <f t="shared" si="7"/>
        <v>19827</v>
      </c>
      <c r="J24" s="13">
        <f t="shared" si="7"/>
        <v>64355</v>
      </c>
      <c r="K24" s="11">
        <f t="shared" si="4"/>
        <v>836762</v>
      </c>
    </row>
    <row r="25" spans="1:12" ht="17.25" customHeight="1">
      <c r="A25" s="12" t="s">
        <v>131</v>
      </c>
      <c r="B25" s="13">
        <v>43717</v>
      </c>
      <c r="C25" s="13">
        <v>61578</v>
      </c>
      <c r="D25" s="13">
        <v>74366</v>
      </c>
      <c r="E25" s="13">
        <v>39458</v>
      </c>
      <c r="F25" s="13">
        <v>50557</v>
      </c>
      <c r="G25" s="13">
        <v>62952</v>
      </c>
      <c r="H25" s="13">
        <v>28869</v>
      </c>
      <c r="I25" s="13">
        <v>11910</v>
      </c>
      <c r="J25" s="13">
        <v>32036</v>
      </c>
      <c r="K25" s="11">
        <f t="shared" si="4"/>
        <v>405443</v>
      </c>
      <c r="L25" s="52"/>
    </row>
    <row r="26" spans="1:12" ht="17.25" customHeight="1">
      <c r="A26" s="12" t="s">
        <v>132</v>
      </c>
      <c r="B26" s="13">
        <v>52438</v>
      </c>
      <c r="C26" s="13">
        <v>64982</v>
      </c>
      <c r="D26" s="13">
        <v>68537</v>
      </c>
      <c r="E26" s="13">
        <v>36463</v>
      </c>
      <c r="F26" s="13">
        <v>56754</v>
      </c>
      <c r="G26" s="13">
        <v>79553</v>
      </c>
      <c r="H26" s="13">
        <v>32356</v>
      </c>
      <c r="I26" s="13">
        <v>7917</v>
      </c>
      <c r="J26" s="13">
        <v>32319</v>
      </c>
      <c r="K26" s="11">
        <f t="shared" si="4"/>
        <v>431319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2600</v>
      </c>
      <c r="I27" s="11">
        <v>0</v>
      </c>
      <c r="J27" s="11">
        <v>0</v>
      </c>
      <c r="K27" s="11">
        <f t="shared" si="4"/>
        <v>2600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25008.28</v>
      </c>
      <c r="I35" s="19">
        <v>0</v>
      </c>
      <c r="J35" s="19">
        <v>0</v>
      </c>
      <c r="K35" s="23">
        <f>SUM(B35:J35)</f>
        <v>25008.28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1014618.3</v>
      </c>
      <c r="C47" s="22">
        <f aca="true" t="shared" si="12" ref="C47:H47">+C48+C57</f>
        <v>1442600.25</v>
      </c>
      <c r="D47" s="22">
        <f t="shared" si="12"/>
        <v>1825951.54</v>
      </c>
      <c r="E47" s="22">
        <f t="shared" si="12"/>
        <v>877288.17</v>
      </c>
      <c r="F47" s="22">
        <f t="shared" si="12"/>
        <v>1313733.2300000002</v>
      </c>
      <c r="G47" s="22">
        <f t="shared" si="12"/>
        <v>1754026.8</v>
      </c>
      <c r="H47" s="22">
        <f t="shared" si="12"/>
        <v>849196.47</v>
      </c>
      <c r="I47" s="22">
        <f>+I48+I57</f>
        <v>334178.75</v>
      </c>
      <c r="J47" s="22">
        <f>+J48+J57</f>
        <v>647938.95</v>
      </c>
      <c r="K47" s="22">
        <f>SUM(B47:J47)</f>
        <v>10059532.459999999</v>
      </c>
    </row>
    <row r="48" spans="1:11" ht="17.25" customHeight="1">
      <c r="A48" s="16" t="s">
        <v>113</v>
      </c>
      <c r="B48" s="23">
        <f>SUM(B49:B56)</f>
        <v>995817.3300000001</v>
      </c>
      <c r="C48" s="23">
        <f aca="true" t="shared" si="13" ref="C48:J48">SUM(C49:C56)</f>
        <v>1418920.84</v>
      </c>
      <c r="D48" s="23">
        <f t="shared" si="13"/>
        <v>1800115.02</v>
      </c>
      <c r="E48" s="23">
        <f t="shared" si="13"/>
        <v>854569.65</v>
      </c>
      <c r="F48" s="23">
        <f t="shared" si="13"/>
        <v>1289978.3900000001</v>
      </c>
      <c r="G48" s="23">
        <f t="shared" si="13"/>
        <v>1724325.04</v>
      </c>
      <c r="H48" s="23">
        <f t="shared" si="13"/>
        <v>829037.27</v>
      </c>
      <c r="I48" s="23">
        <f t="shared" si="13"/>
        <v>334178.75</v>
      </c>
      <c r="J48" s="23">
        <f t="shared" si="13"/>
        <v>633925.36</v>
      </c>
      <c r="K48" s="23">
        <f aca="true" t="shared" si="14" ref="K48:K57">SUM(B48:J48)</f>
        <v>9880867.65</v>
      </c>
    </row>
    <row r="49" spans="1:11" ht="17.25" customHeight="1">
      <c r="A49" s="34" t="s">
        <v>44</v>
      </c>
      <c r="B49" s="23">
        <f aca="true" t="shared" si="15" ref="B49:H49">ROUND(B30*B7,2)</f>
        <v>993441.93</v>
      </c>
      <c r="C49" s="23">
        <f t="shared" si="15"/>
        <v>1412239.12</v>
      </c>
      <c r="D49" s="23">
        <f t="shared" si="15"/>
        <v>1796295.69</v>
      </c>
      <c r="E49" s="23">
        <f t="shared" si="15"/>
        <v>852436.13</v>
      </c>
      <c r="F49" s="23">
        <f t="shared" si="15"/>
        <v>1286750.01</v>
      </c>
      <c r="G49" s="23">
        <f t="shared" si="15"/>
        <v>1719593.18</v>
      </c>
      <c r="H49" s="23">
        <f t="shared" si="15"/>
        <v>801607.73</v>
      </c>
      <c r="I49" s="23">
        <f>ROUND(I30*I7,2)</f>
        <v>333113.03</v>
      </c>
      <c r="J49" s="23">
        <f>ROUND(J30*J7,2)</f>
        <v>631708.32</v>
      </c>
      <c r="K49" s="23">
        <f t="shared" si="14"/>
        <v>9827185.139999999</v>
      </c>
    </row>
    <row r="50" spans="1:11" ht="17.25" customHeight="1">
      <c r="A50" s="34" t="s">
        <v>45</v>
      </c>
      <c r="B50" s="19">
        <v>0</v>
      </c>
      <c r="C50" s="23">
        <f>ROUND(C31*C7,2)</f>
        <v>3139.1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3139.1</v>
      </c>
    </row>
    <row r="51" spans="1:11" ht="17.25" customHeight="1">
      <c r="A51" s="66" t="s">
        <v>106</v>
      </c>
      <c r="B51" s="67">
        <f aca="true" t="shared" si="16" ref="B51:H51">ROUND(B32*B7,2)</f>
        <v>-1716.28</v>
      </c>
      <c r="C51" s="67">
        <f t="shared" si="16"/>
        <v>-2231.1</v>
      </c>
      <c r="D51" s="67">
        <f t="shared" si="16"/>
        <v>-2566.43</v>
      </c>
      <c r="E51" s="67">
        <f t="shared" si="16"/>
        <v>-1311.88</v>
      </c>
      <c r="F51" s="67">
        <f t="shared" si="16"/>
        <v>-2053.14</v>
      </c>
      <c r="G51" s="67">
        <f t="shared" si="16"/>
        <v>-2698.22</v>
      </c>
      <c r="H51" s="67">
        <f t="shared" si="16"/>
        <v>-1293.78</v>
      </c>
      <c r="I51" s="19">
        <v>0</v>
      </c>
      <c r="J51" s="19">
        <v>0</v>
      </c>
      <c r="K51" s="67">
        <f>SUM(B51:J51)</f>
        <v>-13870.83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25008.28</v>
      </c>
      <c r="I53" s="31">
        <f>+I35</f>
        <v>0</v>
      </c>
      <c r="J53" s="31">
        <f>+J35</f>
        <v>0</v>
      </c>
      <c r="K53" s="23">
        <f t="shared" si="14"/>
        <v>25008.28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-105039.6</v>
      </c>
      <c r="C61" s="35">
        <f t="shared" si="17"/>
        <v>-151970.02000000002</v>
      </c>
      <c r="D61" s="35">
        <f t="shared" si="17"/>
        <v>-150271.36</v>
      </c>
      <c r="E61" s="35">
        <f t="shared" si="17"/>
        <v>-91063.2</v>
      </c>
      <c r="F61" s="35">
        <f t="shared" si="17"/>
        <v>-107754.73</v>
      </c>
      <c r="G61" s="35">
        <f t="shared" si="17"/>
        <v>-129820.03</v>
      </c>
      <c r="H61" s="35">
        <f t="shared" si="17"/>
        <v>-106821.8</v>
      </c>
      <c r="I61" s="35">
        <f t="shared" si="17"/>
        <v>-25063.93</v>
      </c>
      <c r="J61" s="35">
        <f t="shared" si="17"/>
        <v>-53800.4</v>
      </c>
      <c r="K61" s="35">
        <f>SUM(B61:J61)</f>
        <v>-921605.0700000002</v>
      </c>
    </row>
    <row r="62" spans="1:11" ht="18.75" customHeight="1">
      <c r="A62" s="16" t="s">
        <v>75</v>
      </c>
      <c r="B62" s="35">
        <f aca="true" t="shared" si="18" ref="B62:J62">B63+B64+B65+B66+B67+B68</f>
        <v>-105039.6</v>
      </c>
      <c r="C62" s="35">
        <f t="shared" si="18"/>
        <v>-151893.6</v>
      </c>
      <c r="D62" s="35">
        <f t="shared" si="18"/>
        <v>-148162</v>
      </c>
      <c r="E62" s="35">
        <f t="shared" si="18"/>
        <v>-91063.2</v>
      </c>
      <c r="F62" s="35">
        <f t="shared" si="18"/>
        <v>-107361.4</v>
      </c>
      <c r="G62" s="35">
        <f t="shared" si="18"/>
        <v>-129314</v>
      </c>
      <c r="H62" s="35">
        <f t="shared" si="18"/>
        <v>-106821.8</v>
      </c>
      <c r="I62" s="35">
        <f t="shared" si="18"/>
        <v>-22712.6</v>
      </c>
      <c r="J62" s="35">
        <f t="shared" si="18"/>
        <v>-53800.4</v>
      </c>
      <c r="K62" s="35">
        <f aca="true" t="shared" si="19" ref="K62:K91">SUM(B62:J62)</f>
        <v>-916168.6000000001</v>
      </c>
    </row>
    <row r="63" spans="1:11" ht="18.75" customHeight="1">
      <c r="A63" s="12" t="s">
        <v>76</v>
      </c>
      <c r="B63" s="35">
        <f>-ROUND(B9*$D$3,2)</f>
        <v>-105039.6</v>
      </c>
      <c r="C63" s="35">
        <f aca="true" t="shared" si="20" ref="C63:J63">-ROUND(C9*$D$3,2)</f>
        <v>-151893.6</v>
      </c>
      <c r="D63" s="35">
        <f t="shared" si="20"/>
        <v>-148162</v>
      </c>
      <c r="E63" s="35">
        <f t="shared" si="20"/>
        <v>-91063.2</v>
      </c>
      <c r="F63" s="35">
        <f t="shared" si="20"/>
        <v>-107361.4</v>
      </c>
      <c r="G63" s="35">
        <f t="shared" si="20"/>
        <v>-129314</v>
      </c>
      <c r="H63" s="35">
        <f t="shared" si="20"/>
        <v>-106821.8</v>
      </c>
      <c r="I63" s="35">
        <f t="shared" si="20"/>
        <v>-22712.6</v>
      </c>
      <c r="J63" s="35">
        <f t="shared" si="20"/>
        <v>-53800.4</v>
      </c>
      <c r="K63" s="35">
        <f t="shared" si="19"/>
        <v>-916168.6000000001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-2109.3599999999997</v>
      </c>
      <c r="E69" s="19">
        <v>0</v>
      </c>
      <c r="F69" s="67">
        <f t="shared" si="21"/>
        <v>-393.33</v>
      </c>
      <c r="G69" s="67">
        <f t="shared" si="21"/>
        <v>-506.03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-5436.469999999999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897715.7100000001</v>
      </c>
      <c r="C104" s="24">
        <f t="shared" si="22"/>
        <v>1290630.23</v>
      </c>
      <c r="D104" s="24">
        <f t="shared" si="22"/>
        <v>1675680.18</v>
      </c>
      <c r="E104" s="24">
        <f t="shared" si="22"/>
        <v>786224.9700000001</v>
      </c>
      <c r="F104" s="24">
        <f t="shared" si="22"/>
        <v>1205978.5000000002</v>
      </c>
      <c r="G104" s="24">
        <f t="shared" si="22"/>
        <v>1624206.77</v>
      </c>
      <c r="H104" s="24">
        <f t="shared" si="22"/>
        <v>737023.44</v>
      </c>
      <c r="I104" s="24">
        <f>+I105+I106</f>
        <v>309114.82</v>
      </c>
      <c r="J104" s="24">
        <f>+J105+J106</f>
        <v>594138.5499999999</v>
      </c>
      <c r="K104" s="48">
        <f>SUM(B104:J104)</f>
        <v>9120713.17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890777.7300000001</v>
      </c>
      <c r="C105" s="24">
        <f t="shared" si="23"/>
        <v>1266950.82</v>
      </c>
      <c r="D105" s="24">
        <f t="shared" si="23"/>
        <v>1649843.66</v>
      </c>
      <c r="E105" s="24">
        <f t="shared" si="23"/>
        <v>763506.4500000001</v>
      </c>
      <c r="F105" s="24">
        <f t="shared" si="23"/>
        <v>1182223.6600000001</v>
      </c>
      <c r="G105" s="24">
        <f t="shared" si="23"/>
        <v>1594505.01</v>
      </c>
      <c r="H105" s="24">
        <f t="shared" si="23"/>
        <v>722215.47</v>
      </c>
      <c r="I105" s="24">
        <f t="shared" si="23"/>
        <v>309114.82</v>
      </c>
      <c r="J105" s="24">
        <f t="shared" si="23"/>
        <v>580124.96</v>
      </c>
      <c r="K105" s="48">
        <f>SUM(B105:J105)</f>
        <v>8959262.58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6937.980000000003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14807.970000000001</v>
      </c>
      <c r="I106" s="19">
        <f t="shared" si="24"/>
        <v>0</v>
      </c>
      <c r="J106" s="24">
        <f t="shared" si="24"/>
        <v>14013.59</v>
      </c>
      <c r="K106" s="48">
        <f>SUM(B106:J106)</f>
        <v>161450.59</v>
      </c>
    </row>
    <row r="107" spans="1:13" ht="18.75" customHeight="1">
      <c r="A107" s="16" t="s">
        <v>85</v>
      </c>
      <c r="B107" s="67">
        <v>-11862.989999999998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67">
        <v>-5351.23</v>
      </c>
      <c r="I107" s="19">
        <v>0</v>
      </c>
      <c r="J107" s="19">
        <v>0</v>
      </c>
      <c r="K107" s="48">
        <f>SUM(B107:J107)</f>
        <v>-17214.219999999998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9120713.17</v>
      </c>
      <c r="L112" s="54"/>
    </row>
    <row r="113" spans="1:11" ht="18.75" customHeight="1">
      <c r="A113" s="26" t="s">
        <v>71</v>
      </c>
      <c r="B113" s="27">
        <v>119720.53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119720.53</v>
      </c>
    </row>
    <row r="114" spans="1:11" ht="18.75" customHeight="1">
      <c r="A114" s="26" t="s">
        <v>72</v>
      </c>
      <c r="B114" s="27">
        <v>777995.18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777995.18</v>
      </c>
    </row>
    <row r="115" spans="1:11" ht="18.75" customHeight="1">
      <c r="A115" s="26" t="s">
        <v>73</v>
      </c>
      <c r="B115" s="40">
        <v>0</v>
      </c>
      <c r="C115" s="27">
        <f>+C104</f>
        <v>1290630.23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1290630.23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1675680.18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1675680.18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786224.9700000001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786224.9700000001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231069.3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231069.3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430131.27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430131.27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64085.8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64085.8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480692.14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480692.14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501480.12</v>
      </c>
      <c r="H122" s="40">
        <v>0</v>
      </c>
      <c r="I122" s="40">
        <v>0</v>
      </c>
      <c r="J122" s="40">
        <v>0</v>
      </c>
      <c r="K122" s="41">
        <f t="shared" si="25"/>
        <v>501480.12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42708.38</v>
      </c>
      <c r="H123" s="40">
        <v>0</v>
      </c>
      <c r="I123" s="40">
        <v>0</v>
      </c>
      <c r="J123" s="40">
        <v>0</v>
      </c>
      <c r="K123" s="41">
        <f t="shared" si="25"/>
        <v>42708.38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240775.43</v>
      </c>
      <c r="H124" s="40">
        <v>0</v>
      </c>
      <c r="I124" s="40">
        <v>0</v>
      </c>
      <c r="J124" s="40">
        <v>0</v>
      </c>
      <c r="K124" s="41">
        <f t="shared" si="25"/>
        <v>240775.43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216426.83</v>
      </c>
      <c r="H125" s="40">
        <v>0</v>
      </c>
      <c r="I125" s="40">
        <v>0</v>
      </c>
      <c r="J125" s="40">
        <v>0</v>
      </c>
      <c r="K125" s="41">
        <f t="shared" si="25"/>
        <v>216426.83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622816.01</v>
      </c>
      <c r="H126" s="40">
        <v>0</v>
      </c>
      <c r="I126" s="40">
        <v>0</v>
      </c>
      <c r="J126" s="40">
        <v>0</v>
      </c>
      <c r="K126" s="41">
        <f t="shared" si="25"/>
        <v>622816.01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262356.52</v>
      </c>
      <c r="I127" s="40">
        <v>0</v>
      </c>
      <c r="J127" s="40">
        <v>0</v>
      </c>
      <c r="K127" s="41">
        <f t="shared" si="25"/>
        <v>262356.52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474666.91</v>
      </c>
      <c r="I128" s="40">
        <v>0</v>
      </c>
      <c r="J128" s="40">
        <v>0</v>
      </c>
      <c r="K128" s="41">
        <f t="shared" si="25"/>
        <v>474666.91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309114.82</v>
      </c>
      <c r="J129" s="40">
        <v>0</v>
      </c>
      <c r="K129" s="41">
        <f t="shared" si="25"/>
        <v>309114.82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594138.55</v>
      </c>
      <c r="K130" s="44">
        <f t="shared" si="25"/>
        <v>594138.55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2016-12-09T13:01:57Z</dcterms:modified>
  <cp:category/>
  <cp:version/>
  <cp:contentType/>
  <cp:contentStatus/>
</cp:coreProperties>
</file>