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<sst xmlns="http://schemas.openxmlformats.org/spreadsheetml/2006/main" count="134" uniqueCount="134">
  <si>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</si>
  <si>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</si>
  <si>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</si>
  <si>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</si>
  <si>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</si>
  <si>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</si>
  <si>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</si>
  <si>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</si>
  <si>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</si>
  <si>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</si>
  <si>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</si>
  <si>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</si>
  <si>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</si>
  <si>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</si>
  <si>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</si>
  <si>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</si>
  <si>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</si>
  <si>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</si>
  <si>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</si>
  <si>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</si>
  <si>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</si>
  <si>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</si>
  <si>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</si>
  <si>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</si>
  <si>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</si>
  <si>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</si>
  <si>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</si>
  <si>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</si>
  <si>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</si>
  <si>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</si>
  <si>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</si>
  <si>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</si>
  <si>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</si>
  <si>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</si>
  <si>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</si>
  <si>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</si>
  <si>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</si>
  <si>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</si>
  <si>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</si>
  <si>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</si>
  <si>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</si>
  <si>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</si>
  <si>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</si>
  <si>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</si>
  <si>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</si>
  <si>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</si>
  <si>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</si>
  <si>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</si>
  <si>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</si>
  <si>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</si>
  <si>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</si>
  <si>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</si>
  <si>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</si>
  <si>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</si>
  <si>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</si>
  <si>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</si>
  <si>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</si>
  <si>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</si>
  <si>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</si>
  <si>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</si>
  <si>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</si>
  <si>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</si>
  <si>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</si>
  <si>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</si>
  <si>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</si>
  <si>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</si>
  <si>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</si>
  <si>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</si>
  <si>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</si>
  <si>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</si>
  <si>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</si>
  <si>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</si>
  <si>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</si>
  <si>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</si>
  <si>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</si>
  <si>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</si>
  <si>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</si>
  <si>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</si>
  <si>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</si>
  <si>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</si>
  <si>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</si>
  <si>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</si>
  <si>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</si>
  <si>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</si>
  <si>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</si>
  <si>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</si>
  <si>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</si>
  <si>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</si>
  <si>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</si>
  <si>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</si>
  <si>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</si>
  <si>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</si>
  <si>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</si>
  <si>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</si>
  <si>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</si>
  <si>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</si>
  <si>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</si>
  <si>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</si>
  <si>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</si>
  <si>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</si>
  <si>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</si>
  <si>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</si>
  <si>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</si>
  <si>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</si>
  <si>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</si>
  <si>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</si>
  <si>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</si>
  <si>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</si>
  <si>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</si>
  <si>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</si>
  <si>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</si>
  <si>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</si>
  <si>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</si>
  <si>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</si>
  <si>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</si>
  <si>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</si>
  <si>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</si>
  <si>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</si>
  <si>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</si>
  <si>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</si>
  <si>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</si>
  <si>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</si>
  <si>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</si>
  <si>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</si>
  <si>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</si>
  <si>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</si>
  <si>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</si>
  <si>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</si>
  <si>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</si>
  <si>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</si>
  <si>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</si>
  <si>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</si>
  <si>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</si>
  <si>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20/11/16 - VENCIMENTO 02/12/16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</si>
</sst>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186963</v>
      </c>
      <c r="C7" s="9">
        <f t="shared" si="0"/>
        <v>248646</v>
      </c>
      <c r="D7" s="9">
        <f t="shared" si="0"/>
        <v>266848</v>
      </c>
      <c r="E7" s="9">
        <f t="shared" si="0"/>
        <v>148214</v>
      </c>
      <c r="F7" s="9">
        <f t="shared" si="0"/>
        <v>244582</v>
      </c>
      <c r="G7" s="9">
        <f t="shared" si="0"/>
        <v>405325</v>
      </c>
      <c r="H7" s="9">
        <f t="shared" si="0"/>
        <v>143922</v>
      </c>
      <c r="I7" s="9">
        <f t="shared" si="0"/>
        <v>28950</v>
      </c>
      <c r="J7" s="9">
        <f t="shared" si="0"/>
        <v>124550</v>
      </c>
      <c r="K7" s="9">
        <f t="shared" si="0"/>
        <v>1798000</v>
      </c>
      <c r="L7" s="52"/>
    </row>
    <row r="8" spans="1:11" ht="17.25" customHeight="1">
      <c r="A8" s="10" t="s">
        <v>99</v>
      </c>
      <c r="B8" s="11">
        <f>B9+B12+B16</f>
        <v>88341</v>
      </c>
      <c r="C8" s="11">
        <f aca="true" t="shared" si="1" ref="C8:J8">C9+C12+C16</f>
        <v>122054</v>
      </c>
      <c r="D8" s="11">
        <f t="shared" si="1"/>
        <v>122693</v>
      </c>
      <c r="E8" s="11">
        <f t="shared" si="1"/>
        <v>72753</v>
      </c>
      <c r="F8" s="11">
        <f t="shared" si="1"/>
        <v>114226</v>
      </c>
      <c r="G8" s="11">
        <f t="shared" si="1"/>
        <v>196222</v>
      </c>
      <c r="H8" s="11">
        <f t="shared" si="1"/>
        <v>77855</v>
      </c>
      <c r="I8" s="11">
        <f t="shared" si="1"/>
        <v>12818</v>
      </c>
      <c r="J8" s="11">
        <f t="shared" si="1"/>
        <v>57468</v>
      </c>
      <c r="K8" s="11">
        <f>SUM(B8:J8)</f>
        <v>864430</v>
      </c>
    </row>
    <row r="9" spans="1:11" ht="17.25" customHeight="1">
      <c r="A9" s="15" t="s">
        <v>17</v>
      </c>
      <c r="B9" s="13">
        <f>+B10+B11</f>
        <v>16227</v>
      </c>
      <c r="C9" s="13">
        <f aca="true" t="shared" si="2" ref="C9:J9">+C10+C11</f>
        <v>23792</v>
      </c>
      <c r="D9" s="13">
        <f t="shared" si="2"/>
        <v>22380</v>
      </c>
      <c r="E9" s="13">
        <f t="shared" si="2"/>
        <v>13597</v>
      </c>
      <c r="F9" s="13">
        <f t="shared" si="2"/>
        <v>17408</v>
      </c>
      <c r="G9" s="13">
        <f t="shared" si="2"/>
        <v>22237</v>
      </c>
      <c r="H9" s="13">
        <f t="shared" si="2"/>
        <v>15065</v>
      </c>
      <c r="I9" s="13">
        <f t="shared" si="2"/>
        <v>2957</v>
      </c>
      <c r="J9" s="13">
        <f t="shared" si="2"/>
        <v>10141</v>
      </c>
      <c r="K9" s="11">
        <f>SUM(B9:J9)</f>
        <v>143804</v>
      </c>
    </row>
    <row r="10" spans="1:11" ht="17.25" customHeight="1">
      <c r="A10" s="29" t="s">
        <v>18</v>
      </c>
      <c r="B10" s="13">
        <v>16227</v>
      </c>
      <c r="C10" s="13">
        <v>23792</v>
      </c>
      <c r="D10" s="13">
        <v>22380</v>
      </c>
      <c r="E10" s="13">
        <v>13597</v>
      </c>
      <c r="F10" s="13">
        <v>17408</v>
      </c>
      <c r="G10" s="13">
        <v>22237</v>
      </c>
      <c r="H10" s="13">
        <v>15065</v>
      </c>
      <c r="I10" s="13">
        <v>2957</v>
      </c>
      <c r="J10" s="13">
        <v>10141</v>
      </c>
      <c r="K10" s="11">
        <f>SUM(B10:J10)</f>
        <v>143804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57488</v>
      </c>
      <c r="C12" s="17">
        <f t="shared" si="3"/>
        <v>79517</v>
      </c>
      <c r="D12" s="17">
        <f t="shared" si="3"/>
        <v>80913</v>
      </c>
      <c r="E12" s="17">
        <f t="shared" si="3"/>
        <v>48269</v>
      </c>
      <c r="F12" s="17">
        <f t="shared" si="3"/>
        <v>75027</v>
      </c>
      <c r="G12" s="17">
        <f t="shared" si="3"/>
        <v>132716</v>
      </c>
      <c r="H12" s="17">
        <f t="shared" si="3"/>
        <v>51578</v>
      </c>
      <c r="I12" s="17">
        <f t="shared" si="3"/>
        <v>7856</v>
      </c>
      <c r="J12" s="17">
        <f t="shared" si="3"/>
        <v>38060</v>
      </c>
      <c r="K12" s="11">
        <f aca="true" t="shared" si="4" ref="K12:K27">SUM(B12:J12)</f>
        <v>571424</v>
      </c>
    </row>
    <row r="13" spans="1:13" ht="17.25" customHeight="1">
      <c r="A13" s="14" t="s">
        <v>20</v>
      </c>
      <c r="B13" s="13">
        <v>27623</v>
      </c>
      <c r="C13" s="13">
        <v>41041</v>
      </c>
      <c r="D13" s="13">
        <v>42512</v>
      </c>
      <c r="E13" s="13">
        <v>24972</v>
      </c>
      <c r="F13" s="13">
        <v>35712</v>
      </c>
      <c r="G13" s="13">
        <v>58737</v>
      </c>
      <c r="H13" s="13">
        <v>22936</v>
      </c>
      <c r="I13" s="13">
        <v>4462</v>
      </c>
      <c r="J13" s="13">
        <v>20015</v>
      </c>
      <c r="K13" s="11">
        <f t="shared" si="4"/>
        <v>278010</v>
      </c>
      <c r="L13" s="52"/>
      <c r="M13" s="53"/>
    </row>
    <row r="14" spans="1:12" ht="17.25" customHeight="1">
      <c r="A14" s="14" t="s">
        <v>21</v>
      </c>
      <c r="B14" s="13">
        <v>28015</v>
      </c>
      <c r="C14" s="13">
        <v>35820</v>
      </c>
      <c r="D14" s="13">
        <v>36532</v>
      </c>
      <c r="E14" s="13">
        <v>21745</v>
      </c>
      <c r="F14" s="13">
        <v>37502</v>
      </c>
      <c r="G14" s="13">
        <v>71273</v>
      </c>
      <c r="H14" s="13">
        <v>26218</v>
      </c>
      <c r="I14" s="13">
        <v>3138</v>
      </c>
      <c r="J14" s="13">
        <v>17339</v>
      </c>
      <c r="K14" s="11">
        <f t="shared" si="4"/>
        <v>277582</v>
      </c>
      <c r="L14" s="52"/>
    </row>
    <row r="15" spans="1:11" ht="17.25" customHeight="1">
      <c r="A15" s="14" t="s">
        <v>22</v>
      </c>
      <c r="B15" s="13">
        <v>1850</v>
      </c>
      <c r="C15" s="13">
        <v>2656</v>
      </c>
      <c r="D15" s="13">
        <v>1869</v>
      </c>
      <c r="E15" s="13">
        <v>1552</v>
      </c>
      <c r="F15" s="13">
        <v>1813</v>
      </c>
      <c r="G15" s="13">
        <v>2706</v>
      </c>
      <c r="H15" s="13">
        <v>2424</v>
      </c>
      <c r="I15" s="13">
        <v>256</v>
      </c>
      <c r="J15" s="13">
        <v>706</v>
      </c>
      <c r="K15" s="11">
        <f t="shared" si="4"/>
        <v>15832</v>
      </c>
    </row>
    <row r="16" spans="1:11" ht="17.25" customHeight="1">
      <c r="A16" s="15" t="s">
        <v>95</v>
      </c>
      <c r="B16" s="13">
        <f>B17+B18+B19</f>
        <v>14626</v>
      </c>
      <c r="C16" s="13">
        <f aca="true" t="shared" si="5" ref="C16:J16">C17+C18+C19</f>
        <v>18745</v>
      </c>
      <c r="D16" s="13">
        <f t="shared" si="5"/>
        <v>19400</v>
      </c>
      <c r="E16" s="13">
        <f t="shared" si="5"/>
        <v>10887</v>
      </c>
      <c r="F16" s="13">
        <f t="shared" si="5"/>
        <v>21791</v>
      </c>
      <c r="G16" s="13">
        <f t="shared" si="5"/>
        <v>41269</v>
      </c>
      <c r="H16" s="13">
        <f t="shared" si="5"/>
        <v>11212</v>
      </c>
      <c r="I16" s="13">
        <f t="shared" si="5"/>
        <v>2005</v>
      </c>
      <c r="J16" s="13">
        <f t="shared" si="5"/>
        <v>9267</v>
      </c>
      <c r="K16" s="11">
        <f t="shared" si="4"/>
        <v>149202</v>
      </c>
    </row>
    <row r="17" spans="1:11" ht="17.25" customHeight="1">
      <c r="A17" s="14" t="s">
        <v>96</v>
      </c>
      <c r="B17" s="13">
        <v>7926</v>
      </c>
      <c r="C17" s="13">
        <v>10513</v>
      </c>
      <c r="D17" s="13">
        <v>10358</v>
      </c>
      <c r="E17" s="13">
        <v>5909</v>
      </c>
      <c r="F17" s="13">
        <v>11427</v>
      </c>
      <c r="G17" s="13">
        <v>18929</v>
      </c>
      <c r="H17" s="13">
        <v>5855</v>
      </c>
      <c r="I17" s="13">
        <v>1211</v>
      </c>
      <c r="J17" s="13">
        <v>4869</v>
      </c>
      <c r="K17" s="11">
        <f t="shared" si="4"/>
        <v>76997</v>
      </c>
    </row>
    <row r="18" spans="1:11" ht="17.25" customHeight="1">
      <c r="A18" s="14" t="s">
        <v>97</v>
      </c>
      <c r="B18" s="13">
        <v>6227</v>
      </c>
      <c r="C18" s="13">
        <v>7509</v>
      </c>
      <c r="D18" s="13">
        <v>8587</v>
      </c>
      <c r="E18" s="13">
        <v>4595</v>
      </c>
      <c r="F18" s="13">
        <v>9914</v>
      </c>
      <c r="G18" s="13">
        <v>21616</v>
      </c>
      <c r="H18" s="13">
        <v>4904</v>
      </c>
      <c r="I18" s="13">
        <v>732</v>
      </c>
      <c r="J18" s="13">
        <v>4184</v>
      </c>
      <c r="K18" s="11">
        <f t="shared" si="4"/>
        <v>68268</v>
      </c>
    </row>
    <row r="19" spans="1:11" ht="17.25" customHeight="1">
      <c r="A19" s="14" t="s">
        <v>98</v>
      </c>
      <c r="B19" s="13">
        <v>473</v>
      </c>
      <c r="C19" s="13">
        <v>723</v>
      </c>
      <c r="D19" s="13">
        <v>455</v>
      </c>
      <c r="E19" s="13">
        <v>383</v>
      </c>
      <c r="F19" s="13">
        <v>450</v>
      </c>
      <c r="G19" s="13">
        <v>724</v>
      </c>
      <c r="H19" s="13">
        <v>453</v>
      </c>
      <c r="I19" s="13">
        <v>62</v>
      </c>
      <c r="J19" s="13">
        <v>214</v>
      </c>
      <c r="K19" s="11">
        <f t="shared" si="4"/>
        <v>3937</v>
      </c>
    </row>
    <row r="20" spans="1:11" ht="17.25" customHeight="1">
      <c r="A20" s="16" t="s">
        <v>23</v>
      </c>
      <c r="B20" s="11">
        <f>+B21+B22+B23</f>
        <v>45185</v>
      </c>
      <c r="C20" s="11">
        <f aca="true" t="shared" si="6" ref="C20:J20">+C21+C22+C23</f>
        <v>52473</v>
      </c>
      <c r="D20" s="11">
        <f t="shared" si="6"/>
        <v>62801</v>
      </c>
      <c r="E20" s="11">
        <f t="shared" si="6"/>
        <v>31620</v>
      </c>
      <c r="F20" s="11">
        <f t="shared" si="6"/>
        <v>66832</v>
      </c>
      <c r="G20" s="11">
        <f t="shared" si="6"/>
        <v>120324</v>
      </c>
      <c r="H20" s="11">
        <f t="shared" si="6"/>
        <v>32777</v>
      </c>
      <c r="I20" s="11">
        <f t="shared" si="6"/>
        <v>6699</v>
      </c>
      <c r="J20" s="11">
        <f t="shared" si="6"/>
        <v>26646</v>
      </c>
      <c r="K20" s="11">
        <f t="shared" si="4"/>
        <v>445357</v>
      </c>
    </row>
    <row r="21" spans="1:12" ht="17.25" customHeight="1">
      <c r="A21" s="12" t="s">
        <v>24</v>
      </c>
      <c r="B21" s="13">
        <v>25626</v>
      </c>
      <c r="C21" s="13">
        <v>32354</v>
      </c>
      <c r="D21" s="13">
        <v>38851</v>
      </c>
      <c r="E21" s="13">
        <v>19623</v>
      </c>
      <c r="F21" s="13">
        <v>37303</v>
      </c>
      <c r="G21" s="13">
        <v>60201</v>
      </c>
      <c r="H21" s="13">
        <v>18572</v>
      </c>
      <c r="I21" s="13">
        <v>4438</v>
      </c>
      <c r="J21" s="13">
        <v>16167</v>
      </c>
      <c r="K21" s="11">
        <f t="shared" si="4"/>
        <v>253135</v>
      </c>
      <c r="L21" s="52"/>
    </row>
    <row r="22" spans="1:12" ht="17.25" customHeight="1">
      <c r="A22" s="12" t="s">
        <v>25</v>
      </c>
      <c r="B22" s="13">
        <v>18731</v>
      </c>
      <c r="C22" s="13">
        <v>19111</v>
      </c>
      <c r="D22" s="13">
        <v>23004</v>
      </c>
      <c r="E22" s="13">
        <v>11459</v>
      </c>
      <c r="F22" s="13">
        <v>28681</v>
      </c>
      <c r="G22" s="13">
        <v>58631</v>
      </c>
      <c r="H22" s="13">
        <v>13457</v>
      </c>
      <c r="I22" s="13">
        <v>2148</v>
      </c>
      <c r="J22" s="13">
        <v>10124</v>
      </c>
      <c r="K22" s="11">
        <f t="shared" si="4"/>
        <v>185346</v>
      </c>
      <c r="L22" s="52"/>
    </row>
    <row r="23" spans="1:11" ht="17.25" customHeight="1">
      <c r="A23" s="12" t="s">
        <v>26</v>
      </c>
      <c r="B23" s="13">
        <v>828</v>
      </c>
      <c r="C23" s="13">
        <v>1008</v>
      </c>
      <c r="D23" s="13">
        <v>946</v>
      </c>
      <c r="E23" s="13">
        <v>538</v>
      </c>
      <c r="F23" s="13">
        <v>848</v>
      </c>
      <c r="G23" s="13">
        <v>1492</v>
      </c>
      <c r="H23" s="13">
        <v>748</v>
      </c>
      <c r="I23" s="13">
        <v>113</v>
      </c>
      <c r="J23" s="13">
        <v>355</v>
      </c>
      <c r="K23" s="11">
        <f t="shared" si="4"/>
        <v>6876</v>
      </c>
    </row>
    <row r="24" spans="1:11" ht="17.25" customHeight="1">
      <c r="A24" s="16" t="s">
        <v>27</v>
      </c>
      <c r="B24" s="13">
        <f>+B25+B26</f>
        <v>53437</v>
      </c>
      <c r="C24" s="13">
        <f aca="true" t="shared" si="7" ref="C24:J24">+C25+C26</f>
        <v>74119</v>
      </c>
      <c r="D24" s="13">
        <f t="shared" si="7"/>
        <v>81354</v>
      </c>
      <c r="E24" s="13">
        <f t="shared" si="7"/>
        <v>43841</v>
      </c>
      <c r="F24" s="13">
        <f t="shared" si="7"/>
        <v>63524</v>
      </c>
      <c r="G24" s="13">
        <f t="shared" si="7"/>
        <v>88779</v>
      </c>
      <c r="H24" s="13">
        <f t="shared" si="7"/>
        <v>32362</v>
      </c>
      <c r="I24" s="13">
        <f t="shared" si="7"/>
        <v>9433</v>
      </c>
      <c r="J24" s="13">
        <f t="shared" si="7"/>
        <v>40436</v>
      </c>
      <c r="K24" s="11">
        <f t="shared" si="4"/>
        <v>487285</v>
      </c>
    </row>
    <row r="25" spans="1:12" ht="17.25" customHeight="1">
      <c r="A25" s="12" t="s">
        <v>131</v>
      </c>
      <c r="B25" s="13">
        <v>26142</v>
      </c>
      <c r="C25" s="13">
        <v>37944</v>
      </c>
      <c r="D25" s="13">
        <v>46265</v>
      </c>
      <c r="E25" s="13">
        <v>24252</v>
      </c>
      <c r="F25" s="13">
        <v>31764</v>
      </c>
      <c r="G25" s="13">
        <v>42038</v>
      </c>
      <c r="H25" s="13">
        <v>16085</v>
      </c>
      <c r="I25" s="13">
        <v>6297</v>
      </c>
      <c r="J25" s="13">
        <v>21901</v>
      </c>
      <c r="K25" s="11">
        <f t="shared" si="4"/>
        <v>252688</v>
      </c>
      <c r="L25" s="52"/>
    </row>
    <row r="26" spans="1:12" ht="17.25" customHeight="1">
      <c r="A26" s="12" t="s">
        <v>132</v>
      </c>
      <c r="B26" s="13">
        <v>27295</v>
      </c>
      <c r="C26" s="13">
        <v>36175</v>
      </c>
      <c r="D26" s="13">
        <v>35089</v>
      </c>
      <c r="E26" s="13">
        <v>19589</v>
      </c>
      <c r="F26" s="13">
        <v>31760</v>
      </c>
      <c r="G26" s="13">
        <v>46741</v>
      </c>
      <c r="H26" s="13">
        <v>16277</v>
      </c>
      <c r="I26" s="13">
        <v>3136</v>
      </c>
      <c r="J26" s="13">
        <v>18535</v>
      </c>
      <c r="K26" s="11">
        <f t="shared" si="4"/>
        <v>234597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928</v>
      </c>
      <c r="I27" s="11">
        <v>0</v>
      </c>
      <c r="J27" s="11">
        <v>0</v>
      </c>
      <c r="K27" s="11">
        <f t="shared" si="4"/>
        <v>928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29773.65</v>
      </c>
      <c r="I35" s="19">
        <v>0</v>
      </c>
      <c r="J35" s="19">
        <v>0</v>
      </c>
      <c r="K35" s="23">
        <f>SUM(B35:J35)</f>
        <v>29773.65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541453.23</v>
      </c>
      <c r="C47" s="22">
        <f aca="true" t="shared" si="12" ref="C47:H47">+C48+C57</f>
        <v>801149.4</v>
      </c>
      <c r="D47" s="22">
        <f t="shared" si="12"/>
        <v>964749.3</v>
      </c>
      <c r="E47" s="22">
        <f t="shared" si="12"/>
        <v>466614.36000000004</v>
      </c>
      <c r="F47" s="22">
        <f t="shared" si="12"/>
        <v>748327.5599999999</v>
      </c>
      <c r="G47" s="22">
        <f t="shared" si="12"/>
        <v>1042986.36</v>
      </c>
      <c r="H47" s="22">
        <f t="shared" si="12"/>
        <v>463177.94000000006</v>
      </c>
      <c r="I47" s="22">
        <f>+I48+I57</f>
        <v>147300.86000000002</v>
      </c>
      <c r="J47" s="22">
        <f>+J48+J57</f>
        <v>389594.17</v>
      </c>
      <c r="K47" s="22">
        <f>SUM(B47:J47)</f>
        <v>5565353.180000001</v>
      </c>
    </row>
    <row r="48" spans="1:11" ht="17.25" customHeight="1">
      <c r="A48" s="16" t="s">
        <v>113</v>
      </c>
      <c r="B48" s="23">
        <f>SUM(B49:B56)</f>
        <v>522652.26</v>
      </c>
      <c r="C48" s="23">
        <f aca="true" t="shared" si="13" ref="C48:J48">SUM(C49:C56)</f>
        <v>777469.99</v>
      </c>
      <c r="D48" s="23">
        <f t="shared" si="13"/>
        <v>938912.78</v>
      </c>
      <c r="E48" s="23">
        <f t="shared" si="13"/>
        <v>443895.84</v>
      </c>
      <c r="F48" s="23">
        <f t="shared" si="13"/>
        <v>724572.72</v>
      </c>
      <c r="G48" s="23">
        <f t="shared" si="13"/>
        <v>1013284.6</v>
      </c>
      <c r="H48" s="23">
        <f t="shared" si="13"/>
        <v>443018.74000000005</v>
      </c>
      <c r="I48" s="23">
        <f t="shared" si="13"/>
        <v>147300.86000000002</v>
      </c>
      <c r="J48" s="23">
        <f t="shared" si="13"/>
        <v>375580.57999999996</v>
      </c>
      <c r="K48" s="23">
        <f aca="true" t="shared" si="14" ref="K48:K57">SUM(B48:J48)</f>
        <v>5386688.37</v>
      </c>
    </row>
    <row r="49" spans="1:11" ht="17.25" customHeight="1">
      <c r="A49" s="34" t="s">
        <v>44</v>
      </c>
      <c r="B49" s="23">
        <f aca="true" t="shared" si="15" ref="B49:H49">ROUND(B30*B7,2)</f>
        <v>519458</v>
      </c>
      <c r="C49" s="23">
        <f t="shared" si="15"/>
        <v>771200.43</v>
      </c>
      <c r="D49" s="23">
        <f t="shared" si="15"/>
        <v>933861.26</v>
      </c>
      <c r="E49" s="23">
        <f t="shared" si="15"/>
        <v>441129.33</v>
      </c>
      <c r="F49" s="23">
        <f t="shared" si="15"/>
        <v>720440.74</v>
      </c>
      <c r="G49" s="23">
        <f t="shared" si="15"/>
        <v>1007435.29</v>
      </c>
      <c r="H49" s="23">
        <f t="shared" si="15"/>
        <v>410192.09</v>
      </c>
      <c r="I49" s="23">
        <f>ROUND(I30*I7,2)</f>
        <v>146235.14</v>
      </c>
      <c r="J49" s="23">
        <f>ROUND(J30*J7,2)</f>
        <v>373363.54</v>
      </c>
      <c r="K49" s="23">
        <f t="shared" si="14"/>
        <v>5323315.82</v>
      </c>
    </row>
    <row r="50" spans="1:11" ht="17.25" customHeight="1">
      <c r="A50" s="34" t="s">
        <v>45</v>
      </c>
      <c r="B50" s="19">
        <v>0</v>
      </c>
      <c r="C50" s="23">
        <f>ROUND(C31*C7,2)</f>
        <v>1714.21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1714.21</v>
      </c>
    </row>
    <row r="51" spans="1:11" ht="17.25" customHeight="1">
      <c r="A51" s="66" t="s">
        <v>106</v>
      </c>
      <c r="B51" s="67">
        <f aca="true" t="shared" si="16" ref="B51:H51">ROUND(B32*B7,2)</f>
        <v>-897.42</v>
      </c>
      <c r="C51" s="67">
        <f t="shared" si="16"/>
        <v>-1218.37</v>
      </c>
      <c r="D51" s="67">
        <f t="shared" si="16"/>
        <v>-1334.24</v>
      </c>
      <c r="E51" s="67">
        <f t="shared" si="16"/>
        <v>-678.89</v>
      </c>
      <c r="F51" s="67">
        <f t="shared" si="16"/>
        <v>-1149.54</v>
      </c>
      <c r="G51" s="67">
        <f t="shared" si="16"/>
        <v>-1580.77</v>
      </c>
      <c r="H51" s="67">
        <f t="shared" si="16"/>
        <v>-662.04</v>
      </c>
      <c r="I51" s="19">
        <v>0</v>
      </c>
      <c r="J51" s="19">
        <v>0</v>
      </c>
      <c r="K51" s="67">
        <f>SUM(B51:J51)</f>
        <v>-7521.2699999999995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29773.65</v>
      </c>
      <c r="I53" s="31">
        <f>+I35</f>
        <v>0</v>
      </c>
      <c r="J53" s="31">
        <f>+J35</f>
        <v>0</v>
      </c>
      <c r="K53" s="23">
        <f t="shared" si="14"/>
        <v>29773.65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-61662.6</v>
      </c>
      <c r="C61" s="35">
        <f t="shared" si="17"/>
        <v>-90486.02</v>
      </c>
      <c r="D61" s="35">
        <f t="shared" si="17"/>
        <v>-86153.36</v>
      </c>
      <c r="E61" s="35">
        <f t="shared" si="17"/>
        <v>-51668.6</v>
      </c>
      <c r="F61" s="35">
        <f t="shared" si="17"/>
        <v>-66543.73</v>
      </c>
      <c r="G61" s="35">
        <f t="shared" si="17"/>
        <v>-84506.63</v>
      </c>
      <c r="H61" s="35">
        <f t="shared" si="17"/>
        <v>-57247</v>
      </c>
      <c r="I61" s="35">
        <f t="shared" si="17"/>
        <v>-13587.93</v>
      </c>
      <c r="J61" s="35">
        <f t="shared" si="17"/>
        <v>-38535.8</v>
      </c>
      <c r="K61" s="35">
        <f>SUM(B61:J61)</f>
        <v>-550391.6699999999</v>
      </c>
    </row>
    <row r="62" spans="1:11" ht="18.75" customHeight="1">
      <c r="A62" s="16" t="s">
        <v>75</v>
      </c>
      <c r="B62" s="35">
        <f aca="true" t="shared" si="18" ref="B62:J62">B63+B64+B65+B66+B67+B68</f>
        <v>-61662.6</v>
      </c>
      <c r="C62" s="35">
        <f t="shared" si="18"/>
        <v>-90409.6</v>
      </c>
      <c r="D62" s="35">
        <f t="shared" si="18"/>
        <v>-85044</v>
      </c>
      <c r="E62" s="35">
        <f t="shared" si="18"/>
        <v>-51668.6</v>
      </c>
      <c r="F62" s="35">
        <f t="shared" si="18"/>
        <v>-66150.4</v>
      </c>
      <c r="G62" s="35">
        <f t="shared" si="18"/>
        <v>-84500.6</v>
      </c>
      <c r="H62" s="35">
        <f t="shared" si="18"/>
        <v>-57247</v>
      </c>
      <c r="I62" s="35">
        <f t="shared" si="18"/>
        <v>-11236.6</v>
      </c>
      <c r="J62" s="35">
        <f t="shared" si="18"/>
        <v>-38535.8</v>
      </c>
      <c r="K62" s="35">
        <f aca="true" t="shared" si="19" ref="K62:K91">SUM(B62:J62)</f>
        <v>-546455.2</v>
      </c>
    </row>
    <row r="63" spans="1:11" ht="18.75" customHeight="1">
      <c r="A63" s="12" t="s">
        <v>76</v>
      </c>
      <c r="B63" s="35">
        <f>-ROUND(B9*$D$3,2)</f>
        <v>-61662.6</v>
      </c>
      <c r="C63" s="35">
        <f aca="true" t="shared" si="20" ref="C63:J63">-ROUND(C9*$D$3,2)</f>
        <v>-90409.6</v>
      </c>
      <c r="D63" s="35">
        <f t="shared" si="20"/>
        <v>-85044</v>
      </c>
      <c r="E63" s="35">
        <f t="shared" si="20"/>
        <v>-51668.6</v>
      </c>
      <c r="F63" s="35">
        <f t="shared" si="20"/>
        <v>-66150.4</v>
      </c>
      <c r="G63" s="35">
        <f t="shared" si="20"/>
        <v>-84500.6</v>
      </c>
      <c r="H63" s="35">
        <f t="shared" si="20"/>
        <v>-57247</v>
      </c>
      <c r="I63" s="35">
        <f t="shared" si="20"/>
        <v>-11236.6</v>
      </c>
      <c r="J63" s="35">
        <f t="shared" si="20"/>
        <v>-38535.8</v>
      </c>
      <c r="K63" s="35">
        <f t="shared" si="19"/>
        <v>-546455.2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-76.42</v>
      </c>
      <c r="D69" s="67">
        <f t="shared" si="21"/>
        <v>-1109.36</v>
      </c>
      <c r="E69" s="19">
        <v>0</v>
      </c>
      <c r="F69" s="67">
        <f t="shared" si="21"/>
        <v>-393.33</v>
      </c>
      <c r="G69" s="67">
        <f t="shared" si="21"/>
        <v>-6.03</v>
      </c>
      <c r="H69" s="19">
        <v>0</v>
      </c>
      <c r="I69" s="67">
        <f t="shared" si="21"/>
        <v>-2351.33</v>
      </c>
      <c r="J69" s="19">
        <v>0</v>
      </c>
      <c r="K69" s="67">
        <f t="shared" si="19"/>
        <v>-3936.47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479790.63</v>
      </c>
      <c r="C104" s="24">
        <f t="shared" si="22"/>
        <v>710663.38</v>
      </c>
      <c r="D104" s="24">
        <f t="shared" si="22"/>
        <v>878595.9400000001</v>
      </c>
      <c r="E104" s="24">
        <f t="shared" si="22"/>
        <v>414945.76000000007</v>
      </c>
      <c r="F104" s="24">
        <f t="shared" si="22"/>
        <v>681783.83</v>
      </c>
      <c r="G104" s="24">
        <f t="shared" si="22"/>
        <v>958479.73</v>
      </c>
      <c r="H104" s="24">
        <f t="shared" si="22"/>
        <v>405930.94000000006</v>
      </c>
      <c r="I104" s="24">
        <f>+I105+I106</f>
        <v>133712.93000000002</v>
      </c>
      <c r="J104" s="24">
        <f>+J105+J106</f>
        <v>351058.37</v>
      </c>
      <c r="K104" s="48">
        <f>SUM(B104:J104)</f>
        <v>5014961.510000001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460989.66000000003</v>
      </c>
      <c r="C105" s="24">
        <f t="shared" si="23"/>
        <v>686983.97</v>
      </c>
      <c r="D105" s="24">
        <f t="shared" si="23"/>
        <v>852759.42</v>
      </c>
      <c r="E105" s="24">
        <f t="shared" si="23"/>
        <v>392227.24000000005</v>
      </c>
      <c r="F105" s="24">
        <f t="shared" si="23"/>
        <v>658028.99</v>
      </c>
      <c r="G105" s="24">
        <f t="shared" si="23"/>
        <v>928777.97</v>
      </c>
      <c r="H105" s="24">
        <f t="shared" si="23"/>
        <v>385771.74000000005</v>
      </c>
      <c r="I105" s="24">
        <f t="shared" si="23"/>
        <v>133712.93000000002</v>
      </c>
      <c r="J105" s="24">
        <f t="shared" si="23"/>
        <v>337044.77999999997</v>
      </c>
      <c r="K105" s="48">
        <f>SUM(B105:J105)</f>
        <v>4836296.7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5014961.5</v>
      </c>
      <c r="L112" s="54"/>
    </row>
    <row r="113" spans="1:11" ht="18.75" customHeight="1">
      <c r="A113" s="26" t="s">
        <v>71</v>
      </c>
      <c r="B113" s="27">
        <v>59389.58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59389.58</v>
      </c>
    </row>
    <row r="114" spans="1:11" ht="18.75" customHeight="1">
      <c r="A114" s="26" t="s">
        <v>72</v>
      </c>
      <c r="B114" s="27">
        <v>420401.05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420401.05</v>
      </c>
    </row>
    <row r="115" spans="1:11" ht="18.75" customHeight="1">
      <c r="A115" s="26" t="s">
        <v>73</v>
      </c>
      <c r="B115" s="40">
        <v>0</v>
      </c>
      <c r="C115" s="27">
        <f>+C104</f>
        <v>710663.38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710663.38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878595.9400000001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878595.9400000001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414945.76000000007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414945.76000000007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129068.82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129068.82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241543.87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241543.87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40655.42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40655.42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270515.71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270515.71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290727.7</v>
      </c>
      <c r="H122" s="40">
        <v>0</v>
      </c>
      <c r="I122" s="40">
        <v>0</v>
      </c>
      <c r="J122" s="40">
        <v>0</v>
      </c>
      <c r="K122" s="41">
        <f t="shared" si="25"/>
        <v>290727.7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27891.23</v>
      </c>
      <c r="H123" s="40">
        <v>0</v>
      </c>
      <c r="I123" s="40">
        <v>0</v>
      </c>
      <c r="J123" s="40">
        <v>0</v>
      </c>
      <c r="K123" s="41">
        <f t="shared" si="25"/>
        <v>27891.23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144164.55</v>
      </c>
      <c r="H124" s="40">
        <v>0</v>
      </c>
      <c r="I124" s="40">
        <v>0</v>
      </c>
      <c r="J124" s="40">
        <v>0</v>
      </c>
      <c r="K124" s="41">
        <f t="shared" si="25"/>
        <v>144164.55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128362.18</v>
      </c>
      <c r="H125" s="40">
        <v>0</v>
      </c>
      <c r="I125" s="40">
        <v>0</v>
      </c>
      <c r="J125" s="40">
        <v>0</v>
      </c>
      <c r="K125" s="41">
        <f t="shared" si="25"/>
        <v>128362.18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367334.07</v>
      </c>
      <c r="H126" s="40">
        <v>0</v>
      </c>
      <c r="I126" s="40">
        <v>0</v>
      </c>
      <c r="J126" s="40">
        <v>0</v>
      </c>
      <c r="K126" s="41">
        <f t="shared" si="25"/>
        <v>367334.07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147418.35</v>
      </c>
      <c r="I127" s="40">
        <v>0</v>
      </c>
      <c r="J127" s="40">
        <v>0</v>
      </c>
      <c r="K127" s="41">
        <f t="shared" si="25"/>
        <v>147418.35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258512.59</v>
      </c>
      <c r="I128" s="40">
        <v>0</v>
      </c>
      <c r="J128" s="40">
        <v>0</v>
      </c>
      <c r="K128" s="41">
        <f t="shared" si="25"/>
        <v>258512.59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133712.93</v>
      </c>
      <c r="J129" s="40">
        <v>0</v>
      </c>
      <c r="K129" s="41">
        <f t="shared" si="25"/>
        <v>133712.93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351058.37</v>
      </c>
      <c r="K130" s="44">
        <f t="shared" si="25"/>
        <v>351058.37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2016-12-01T18:09:57Z</dcterms:modified>
  <cp:category/>
  <cp:version/>
  <cp:contentType/>
  <cp:contentStatus/>
</cp:coreProperties>
</file>