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<sst xmlns="http://schemas.openxmlformats.org/spreadsheetml/2006/main" count="134" uniqueCount="134">
  <si>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</si>
  <si>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</si>
  <si>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</si>
  <si>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</si>
  <si>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</si>
  <si>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</si>
  <si>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</si>
  <si>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</si>
  <si>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</si>
  <si>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</si>
  <si>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</si>
  <si>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</si>
  <si>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</si>
  <si>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</si>
  <si>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</si>
  <si>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</si>
  <si>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</si>
  <si>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</si>
  <si>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</si>
  <si>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</si>
  <si>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</si>
  <si>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</si>
  <si>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</si>
  <si>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</si>
  <si>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</si>
  <si>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</si>
  <si>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</si>
  <si>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</si>
  <si>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</si>
  <si>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</si>
  <si>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</si>
  <si>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</si>
  <si>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</si>
  <si>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</si>
  <si>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</si>
  <si>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</si>
  <si>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</si>
  <si>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</si>
  <si>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</si>
  <si>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</si>
  <si>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</si>
  <si>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</si>
  <si>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</si>
  <si>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</si>
  <si>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</si>
  <si>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</si>
  <si>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</si>
  <si>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</si>
  <si>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</si>
  <si>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</si>
  <si>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</si>
  <si>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</si>
  <si>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</si>
  <si>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</si>
  <si>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</si>
  <si>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</si>
  <si>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</si>
  <si>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</si>
  <si>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</si>
  <si>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</si>
  <si>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</si>
  <si>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</si>
  <si>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</si>
  <si>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</si>
  <si>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</si>
  <si>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</si>
  <si>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</si>
  <si>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</si>
  <si>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</si>
  <si>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</si>
  <si>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</si>
  <si>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</si>
  <si>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</si>
  <si>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</si>
  <si>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</si>
  <si>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</si>
  <si>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</si>
  <si>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</si>
  <si>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</si>
  <si>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</si>
  <si>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</si>
  <si>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</si>
  <si>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</si>
  <si>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</si>
  <si>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</si>
  <si>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</si>
  <si>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</si>
  <si>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</si>
  <si>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</si>
  <si>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</si>
  <si>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</si>
  <si>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</si>
  <si>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</si>
  <si>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</si>
  <si>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</si>
  <si>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</si>
  <si>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</si>
  <si>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</si>
  <si>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</si>
  <si>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</si>
  <si>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</si>
  <si>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</si>
  <si>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</si>
  <si>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</si>
  <si>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</si>
  <si>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</si>
  <si>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</si>
  <si>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</si>
  <si>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</si>
  <si>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</si>
  <si>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</si>
  <si>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</si>
  <si>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</si>
  <si>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</si>
  <si>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</si>
  <si>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</si>
  <si>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</si>
  <si>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</si>
  <si>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</si>
  <si>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</si>
  <si>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</si>
  <si>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</si>
  <si>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</si>
  <si>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</si>
  <si>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</si>
  <si>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</si>
  <si>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</si>
  <si>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</si>
  <si>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</si>
  <si>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</si>
  <si>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</si>
  <si>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</si>
  <si>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</si>
  <si>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19/11/16 - VENCIMENTO 02/12/16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</si>
</sst>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352494</v>
      </c>
      <c r="C7" s="9">
        <f t="shared" si="0"/>
        <v>453650</v>
      </c>
      <c r="D7" s="9">
        <f t="shared" si="0"/>
        <v>512102</v>
      </c>
      <c r="E7" s="9">
        <f t="shared" si="0"/>
        <v>286607</v>
      </c>
      <c r="F7" s="9">
        <f t="shared" si="0"/>
        <v>413697</v>
      </c>
      <c r="G7" s="9">
        <f t="shared" si="0"/>
        <v>682496</v>
      </c>
      <c r="H7" s="9">
        <f t="shared" si="0"/>
        <v>277234</v>
      </c>
      <c r="I7" s="9">
        <f t="shared" si="0"/>
        <v>66122</v>
      </c>
      <c r="J7" s="9">
        <f t="shared" si="0"/>
        <v>206299</v>
      </c>
      <c r="K7" s="9">
        <f t="shared" si="0"/>
        <v>3250701</v>
      </c>
      <c r="L7" s="52"/>
    </row>
    <row r="8" spans="1:11" ht="17.25" customHeight="1">
      <c r="A8" s="10" t="s">
        <v>99</v>
      </c>
      <c r="B8" s="11">
        <f>B9+B12+B16</f>
        <v>170825</v>
      </c>
      <c r="C8" s="11">
        <f aca="true" t="shared" si="1" ref="C8:J8">C9+C12+C16</f>
        <v>229578</v>
      </c>
      <c r="D8" s="11">
        <f t="shared" si="1"/>
        <v>246381</v>
      </c>
      <c r="E8" s="11">
        <f t="shared" si="1"/>
        <v>145820</v>
      </c>
      <c r="F8" s="11">
        <f t="shared" si="1"/>
        <v>199879</v>
      </c>
      <c r="G8" s="11">
        <f t="shared" si="1"/>
        <v>336992</v>
      </c>
      <c r="H8" s="11">
        <f t="shared" si="1"/>
        <v>151212</v>
      </c>
      <c r="I8" s="11">
        <f t="shared" si="1"/>
        <v>30426</v>
      </c>
      <c r="J8" s="11">
        <f t="shared" si="1"/>
        <v>97113</v>
      </c>
      <c r="K8" s="11">
        <f>SUM(B8:J8)</f>
        <v>1608226</v>
      </c>
    </row>
    <row r="9" spans="1:11" ht="17.25" customHeight="1">
      <c r="A9" s="15" t="s">
        <v>17</v>
      </c>
      <c r="B9" s="13">
        <f>+B10+B11</f>
        <v>26231</v>
      </c>
      <c r="C9" s="13">
        <f aca="true" t="shared" si="2" ref="C9:J9">+C10+C11</f>
        <v>38615</v>
      </c>
      <c r="D9" s="13">
        <f t="shared" si="2"/>
        <v>36389</v>
      </c>
      <c r="E9" s="13">
        <f t="shared" si="2"/>
        <v>23790</v>
      </c>
      <c r="F9" s="13">
        <f t="shared" si="2"/>
        <v>25187</v>
      </c>
      <c r="G9" s="13">
        <f t="shared" si="2"/>
        <v>31539</v>
      </c>
      <c r="H9" s="13">
        <f t="shared" si="2"/>
        <v>26782</v>
      </c>
      <c r="I9" s="13">
        <f t="shared" si="2"/>
        <v>5943</v>
      </c>
      <c r="J9" s="13">
        <f t="shared" si="2"/>
        <v>13390</v>
      </c>
      <c r="K9" s="11">
        <f>SUM(B9:J9)</f>
        <v>227866</v>
      </c>
    </row>
    <row r="10" spans="1:11" ht="17.25" customHeight="1">
      <c r="A10" s="29" t="s">
        <v>18</v>
      </c>
      <c r="B10" s="13">
        <v>26231</v>
      </c>
      <c r="C10" s="13">
        <v>38615</v>
      </c>
      <c r="D10" s="13">
        <v>36389</v>
      </c>
      <c r="E10" s="13">
        <v>23790</v>
      </c>
      <c r="F10" s="13">
        <v>25187</v>
      </c>
      <c r="G10" s="13">
        <v>31539</v>
      </c>
      <c r="H10" s="13">
        <v>26782</v>
      </c>
      <c r="I10" s="13">
        <v>5943</v>
      </c>
      <c r="J10" s="13">
        <v>13390</v>
      </c>
      <c r="K10" s="11">
        <f>SUM(B10:J10)</f>
        <v>227866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116726</v>
      </c>
      <c r="C12" s="17">
        <f t="shared" si="3"/>
        <v>156999</v>
      </c>
      <c r="D12" s="17">
        <f t="shared" si="3"/>
        <v>172568</v>
      </c>
      <c r="E12" s="17">
        <f t="shared" si="3"/>
        <v>100344</v>
      </c>
      <c r="F12" s="17">
        <f t="shared" si="3"/>
        <v>137986</v>
      </c>
      <c r="G12" s="17">
        <f t="shared" si="3"/>
        <v>237569</v>
      </c>
      <c r="H12" s="17">
        <f t="shared" si="3"/>
        <v>103244</v>
      </c>
      <c r="I12" s="17">
        <f t="shared" si="3"/>
        <v>19558</v>
      </c>
      <c r="J12" s="17">
        <f t="shared" si="3"/>
        <v>68213</v>
      </c>
      <c r="K12" s="11">
        <f aca="true" t="shared" si="4" ref="K12:K27">SUM(B12:J12)</f>
        <v>1113207</v>
      </c>
    </row>
    <row r="13" spans="1:13" ht="17.25" customHeight="1">
      <c r="A13" s="14" t="s">
        <v>20</v>
      </c>
      <c r="B13" s="13">
        <v>58069</v>
      </c>
      <c r="C13" s="13">
        <v>83982</v>
      </c>
      <c r="D13" s="13">
        <v>93417</v>
      </c>
      <c r="E13" s="13">
        <v>53696</v>
      </c>
      <c r="F13" s="13">
        <v>69671</v>
      </c>
      <c r="G13" s="13">
        <v>110799</v>
      </c>
      <c r="H13" s="13">
        <v>48198</v>
      </c>
      <c r="I13" s="13">
        <v>11408</v>
      </c>
      <c r="J13" s="13">
        <v>36747</v>
      </c>
      <c r="K13" s="11">
        <f t="shared" si="4"/>
        <v>565987</v>
      </c>
      <c r="L13" s="52"/>
      <c r="M13" s="53"/>
    </row>
    <row r="14" spans="1:12" ht="17.25" customHeight="1">
      <c r="A14" s="14" t="s">
        <v>21</v>
      </c>
      <c r="B14" s="13">
        <v>54763</v>
      </c>
      <c r="C14" s="13">
        <v>67294</v>
      </c>
      <c r="D14" s="13">
        <v>74711</v>
      </c>
      <c r="E14" s="13">
        <v>43285</v>
      </c>
      <c r="F14" s="13">
        <v>64804</v>
      </c>
      <c r="G14" s="13">
        <v>121405</v>
      </c>
      <c r="H14" s="13">
        <v>49971</v>
      </c>
      <c r="I14" s="13">
        <v>7404</v>
      </c>
      <c r="J14" s="13">
        <v>29997</v>
      </c>
      <c r="K14" s="11">
        <f t="shared" si="4"/>
        <v>513634</v>
      </c>
      <c r="L14" s="52"/>
    </row>
    <row r="15" spans="1:11" ht="17.25" customHeight="1">
      <c r="A15" s="14" t="s">
        <v>22</v>
      </c>
      <c r="B15" s="13">
        <v>3894</v>
      </c>
      <c r="C15" s="13">
        <v>5723</v>
      </c>
      <c r="D15" s="13">
        <v>4440</v>
      </c>
      <c r="E15" s="13">
        <v>3363</v>
      </c>
      <c r="F15" s="13">
        <v>3511</v>
      </c>
      <c r="G15" s="13">
        <v>5365</v>
      </c>
      <c r="H15" s="13">
        <v>5075</v>
      </c>
      <c r="I15" s="13">
        <v>746</v>
      </c>
      <c r="J15" s="13">
        <v>1469</v>
      </c>
      <c r="K15" s="11">
        <f t="shared" si="4"/>
        <v>33586</v>
      </c>
    </row>
    <row r="16" spans="1:11" ht="17.25" customHeight="1">
      <c r="A16" s="15" t="s">
        <v>95</v>
      </c>
      <c r="B16" s="13">
        <f>B17+B18+B19</f>
        <v>27868</v>
      </c>
      <c r="C16" s="13">
        <f aca="true" t="shared" si="5" ref="C16:J16">C17+C18+C19</f>
        <v>33964</v>
      </c>
      <c r="D16" s="13">
        <f t="shared" si="5"/>
        <v>37424</v>
      </c>
      <c r="E16" s="13">
        <f t="shared" si="5"/>
        <v>21686</v>
      </c>
      <c r="F16" s="13">
        <f t="shared" si="5"/>
        <v>36706</v>
      </c>
      <c r="G16" s="13">
        <f t="shared" si="5"/>
        <v>67884</v>
      </c>
      <c r="H16" s="13">
        <f t="shared" si="5"/>
        <v>21186</v>
      </c>
      <c r="I16" s="13">
        <f t="shared" si="5"/>
        <v>4925</v>
      </c>
      <c r="J16" s="13">
        <f t="shared" si="5"/>
        <v>15510</v>
      </c>
      <c r="K16" s="11">
        <f t="shared" si="4"/>
        <v>267153</v>
      </c>
    </row>
    <row r="17" spans="1:11" ht="17.25" customHeight="1">
      <c r="A17" s="14" t="s">
        <v>96</v>
      </c>
      <c r="B17" s="13">
        <v>14759</v>
      </c>
      <c r="C17" s="13">
        <v>19366</v>
      </c>
      <c r="D17" s="13">
        <v>19887</v>
      </c>
      <c r="E17" s="13">
        <v>11776</v>
      </c>
      <c r="F17" s="13">
        <v>20016</v>
      </c>
      <c r="G17" s="13">
        <v>33268</v>
      </c>
      <c r="H17" s="13">
        <v>11319</v>
      </c>
      <c r="I17" s="13">
        <v>2873</v>
      </c>
      <c r="J17" s="13">
        <v>8147</v>
      </c>
      <c r="K17" s="11">
        <f t="shared" si="4"/>
        <v>141411</v>
      </c>
    </row>
    <row r="18" spans="1:11" ht="17.25" customHeight="1">
      <c r="A18" s="14" t="s">
        <v>97</v>
      </c>
      <c r="B18" s="13">
        <v>12169</v>
      </c>
      <c r="C18" s="13">
        <v>13181</v>
      </c>
      <c r="D18" s="13">
        <v>16574</v>
      </c>
      <c r="E18" s="13">
        <v>9128</v>
      </c>
      <c r="F18" s="13">
        <v>15891</v>
      </c>
      <c r="G18" s="13">
        <v>33301</v>
      </c>
      <c r="H18" s="13">
        <v>8967</v>
      </c>
      <c r="I18" s="13">
        <v>1879</v>
      </c>
      <c r="J18" s="13">
        <v>6993</v>
      </c>
      <c r="K18" s="11">
        <f t="shared" si="4"/>
        <v>118083</v>
      </c>
    </row>
    <row r="19" spans="1:11" ht="17.25" customHeight="1">
      <c r="A19" s="14" t="s">
        <v>98</v>
      </c>
      <c r="B19" s="13">
        <v>940</v>
      </c>
      <c r="C19" s="13">
        <v>1417</v>
      </c>
      <c r="D19" s="13">
        <v>963</v>
      </c>
      <c r="E19" s="13">
        <v>782</v>
      </c>
      <c r="F19" s="13">
        <v>799</v>
      </c>
      <c r="G19" s="13">
        <v>1315</v>
      </c>
      <c r="H19" s="13">
        <v>900</v>
      </c>
      <c r="I19" s="13">
        <v>173</v>
      </c>
      <c r="J19" s="13">
        <v>370</v>
      </c>
      <c r="K19" s="11">
        <f t="shared" si="4"/>
        <v>7659</v>
      </c>
    </row>
    <row r="20" spans="1:11" ht="17.25" customHeight="1">
      <c r="A20" s="16" t="s">
        <v>23</v>
      </c>
      <c r="B20" s="11">
        <f>+B21+B22+B23</f>
        <v>86560</v>
      </c>
      <c r="C20" s="11">
        <f aca="true" t="shared" si="6" ref="C20:J20">+C21+C22+C23</f>
        <v>97921</v>
      </c>
      <c r="D20" s="11">
        <f t="shared" si="6"/>
        <v>122672</v>
      </c>
      <c r="E20" s="11">
        <f t="shared" si="6"/>
        <v>64797</v>
      </c>
      <c r="F20" s="11">
        <f t="shared" si="6"/>
        <v>113203</v>
      </c>
      <c r="G20" s="11">
        <f t="shared" si="6"/>
        <v>204823</v>
      </c>
      <c r="H20" s="11">
        <f t="shared" si="6"/>
        <v>63131</v>
      </c>
      <c r="I20" s="11">
        <f t="shared" si="6"/>
        <v>16030</v>
      </c>
      <c r="J20" s="11">
        <f t="shared" si="6"/>
        <v>45932</v>
      </c>
      <c r="K20" s="11">
        <f t="shared" si="4"/>
        <v>815069</v>
      </c>
    </row>
    <row r="21" spans="1:12" ht="17.25" customHeight="1">
      <c r="A21" s="12" t="s">
        <v>24</v>
      </c>
      <c r="B21" s="13">
        <v>46807</v>
      </c>
      <c r="C21" s="13">
        <v>58457</v>
      </c>
      <c r="D21" s="13">
        <v>73215</v>
      </c>
      <c r="E21" s="13">
        <v>38302</v>
      </c>
      <c r="F21" s="13">
        <v>61808</v>
      </c>
      <c r="G21" s="13">
        <v>100315</v>
      </c>
      <c r="H21" s="13">
        <v>33651</v>
      </c>
      <c r="I21" s="13">
        <v>10043</v>
      </c>
      <c r="J21" s="13">
        <v>26596</v>
      </c>
      <c r="K21" s="11">
        <f t="shared" si="4"/>
        <v>449194</v>
      </c>
      <c r="L21" s="52"/>
    </row>
    <row r="22" spans="1:12" ht="17.25" customHeight="1">
      <c r="A22" s="12" t="s">
        <v>25</v>
      </c>
      <c r="B22" s="13">
        <v>37870</v>
      </c>
      <c r="C22" s="13">
        <v>37190</v>
      </c>
      <c r="D22" s="13">
        <v>47276</v>
      </c>
      <c r="E22" s="13">
        <v>25229</v>
      </c>
      <c r="F22" s="13">
        <v>49525</v>
      </c>
      <c r="G22" s="13">
        <v>101348</v>
      </c>
      <c r="H22" s="13">
        <v>27874</v>
      </c>
      <c r="I22" s="13">
        <v>5613</v>
      </c>
      <c r="J22" s="13">
        <v>18656</v>
      </c>
      <c r="K22" s="11">
        <f t="shared" si="4"/>
        <v>350581</v>
      </c>
      <c r="L22" s="52"/>
    </row>
    <row r="23" spans="1:11" ht="17.25" customHeight="1">
      <c r="A23" s="12" t="s">
        <v>26</v>
      </c>
      <c r="B23" s="13">
        <v>1883</v>
      </c>
      <c r="C23" s="13">
        <v>2274</v>
      </c>
      <c r="D23" s="13">
        <v>2181</v>
      </c>
      <c r="E23" s="13">
        <v>1266</v>
      </c>
      <c r="F23" s="13">
        <v>1870</v>
      </c>
      <c r="G23" s="13">
        <v>3160</v>
      </c>
      <c r="H23" s="13">
        <v>1606</v>
      </c>
      <c r="I23" s="13">
        <v>374</v>
      </c>
      <c r="J23" s="13">
        <v>680</v>
      </c>
      <c r="K23" s="11">
        <f t="shared" si="4"/>
        <v>15294</v>
      </c>
    </row>
    <row r="24" spans="1:11" ht="17.25" customHeight="1">
      <c r="A24" s="16" t="s">
        <v>27</v>
      </c>
      <c r="B24" s="13">
        <f>+B25+B26</f>
        <v>95109</v>
      </c>
      <c r="C24" s="13">
        <f aca="true" t="shared" si="7" ref="C24:J24">+C25+C26</f>
        <v>126151</v>
      </c>
      <c r="D24" s="13">
        <f t="shared" si="7"/>
        <v>143049</v>
      </c>
      <c r="E24" s="13">
        <f t="shared" si="7"/>
        <v>75990</v>
      </c>
      <c r="F24" s="13">
        <f t="shared" si="7"/>
        <v>100615</v>
      </c>
      <c r="G24" s="13">
        <f t="shared" si="7"/>
        <v>140681</v>
      </c>
      <c r="H24" s="13">
        <f t="shared" si="7"/>
        <v>60489</v>
      </c>
      <c r="I24" s="13">
        <f t="shared" si="7"/>
        <v>19666</v>
      </c>
      <c r="J24" s="13">
        <f t="shared" si="7"/>
        <v>63254</v>
      </c>
      <c r="K24" s="11">
        <f t="shared" si="4"/>
        <v>825004</v>
      </c>
    </row>
    <row r="25" spans="1:12" ht="17.25" customHeight="1">
      <c r="A25" s="12" t="s">
        <v>131</v>
      </c>
      <c r="B25" s="13">
        <v>43065</v>
      </c>
      <c r="C25" s="13">
        <v>61524</v>
      </c>
      <c r="D25" s="13">
        <v>74406</v>
      </c>
      <c r="E25" s="13">
        <v>39390</v>
      </c>
      <c r="F25" s="13">
        <v>47446</v>
      </c>
      <c r="G25" s="13">
        <v>62373</v>
      </c>
      <c r="H25" s="13">
        <v>28350</v>
      </c>
      <c r="I25" s="13">
        <v>11905</v>
      </c>
      <c r="J25" s="13">
        <v>31818</v>
      </c>
      <c r="K25" s="11">
        <f t="shared" si="4"/>
        <v>400277</v>
      </c>
      <c r="L25" s="52"/>
    </row>
    <row r="26" spans="1:12" ht="17.25" customHeight="1">
      <c r="A26" s="12" t="s">
        <v>132</v>
      </c>
      <c r="B26" s="13">
        <v>52044</v>
      </c>
      <c r="C26" s="13">
        <v>64627</v>
      </c>
      <c r="D26" s="13">
        <v>68643</v>
      </c>
      <c r="E26" s="13">
        <v>36600</v>
      </c>
      <c r="F26" s="13">
        <v>53169</v>
      </c>
      <c r="G26" s="13">
        <v>78308</v>
      </c>
      <c r="H26" s="13">
        <v>32139</v>
      </c>
      <c r="I26" s="13">
        <v>7761</v>
      </c>
      <c r="J26" s="13">
        <v>31436</v>
      </c>
      <c r="K26" s="11">
        <f t="shared" si="4"/>
        <v>424727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2402</v>
      </c>
      <c r="I27" s="11">
        <v>0</v>
      </c>
      <c r="J27" s="11">
        <v>0</v>
      </c>
      <c r="K27" s="11">
        <f t="shared" si="4"/>
        <v>2402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25572.6</v>
      </c>
      <c r="I35" s="19">
        <v>0</v>
      </c>
      <c r="J35" s="19">
        <v>0</v>
      </c>
      <c r="K35" s="23">
        <f>SUM(B35:J35)</f>
        <v>25572.6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1000570.01</v>
      </c>
      <c r="C47" s="22">
        <f aca="true" t="shared" si="12" ref="C47:H47">+C48+C57</f>
        <v>1437398.62</v>
      </c>
      <c r="D47" s="22">
        <f t="shared" si="12"/>
        <v>1821813.93</v>
      </c>
      <c r="E47" s="22">
        <f t="shared" si="12"/>
        <v>877879.54</v>
      </c>
      <c r="F47" s="22">
        <f t="shared" si="12"/>
        <v>1245677.86</v>
      </c>
      <c r="G47" s="22">
        <f t="shared" si="12"/>
        <v>1730813.9200000002</v>
      </c>
      <c r="H47" s="22">
        <f t="shared" si="12"/>
        <v>838316.1799999999</v>
      </c>
      <c r="I47" s="22">
        <f>+I48+I57</f>
        <v>335067.77999999997</v>
      </c>
      <c r="J47" s="22">
        <f>+J48+J57</f>
        <v>634653.14</v>
      </c>
      <c r="K47" s="22">
        <f>SUM(B47:J47)</f>
        <v>9922190.98</v>
      </c>
    </row>
    <row r="48" spans="1:11" ht="17.25" customHeight="1">
      <c r="A48" s="16" t="s">
        <v>113</v>
      </c>
      <c r="B48" s="23">
        <f>SUM(B49:B56)</f>
        <v>981769.04</v>
      </c>
      <c r="C48" s="23">
        <f aca="true" t="shared" si="13" ref="C48:J48">SUM(C49:C56)</f>
        <v>1413719.2100000002</v>
      </c>
      <c r="D48" s="23">
        <f t="shared" si="13"/>
        <v>1795977.41</v>
      </c>
      <c r="E48" s="23">
        <f t="shared" si="13"/>
        <v>855161.02</v>
      </c>
      <c r="F48" s="23">
        <f t="shared" si="13"/>
        <v>1221923.02</v>
      </c>
      <c r="G48" s="23">
        <f t="shared" si="13"/>
        <v>1701112.1600000001</v>
      </c>
      <c r="H48" s="23">
        <f t="shared" si="13"/>
        <v>818156.98</v>
      </c>
      <c r="I48" s="23">
        <f t="shared" si="13"/>
        <v>335067.77999999997</v>
      </c>
      <c r="J48" s="23">
        <f t="shared" si="13"/>
        <v>620639.55</v>
      </c>
      <c r="K48" s="23">
        <f aca="true" t="shared" si="14" ref="K48:K57">SUM(B48:J48)</f>
        <v>9743526.17</v>
      </c>
    </row>
    <row r="49" spans="1:11" ht="17.25" customHeight="1">
      <c r="A49" s="34" t="s">
        <v>44</v>
      </c>
      <c r="B49" s="23">
        <f aca="true" t="shared" si="15" ref="B49:H49">ROUND(B30*B7,2)</f>
        <v>979369.33</v>
      </c>
      <c r="C49" s="23">
        <f t="shared" si="15"/>
        <v>1407040.84</v>
      </c>
      <c r="D49" s="23">
        <f t="shared" si="15"/>
        <v>1792152.16</v>
      </c>
      <c r="E49" s="23">
        <f t="shared" si="15"/>
        <v>853028.41</v>
      </c>
      <c r="F49" s="23">
        <f t="shared" si="15"/>
        <v>1218585.88</v>
      </c>
      <c r="G49" s="23">
        <f t="shared" si="15"/>
        <v>1696343.81</v>
      </c>
      <c r="H49" s="23">
        <f t="shared" si="15"/>
        <v>790144.62</v>
      </c>
      <c r="I49" s="23">
        <f>ROUND(I30*I7,2)</f>
        <v>334002.06</v>
      </c>
      <c r="J49" s="23">
        <f>ROUND(J30*J7,2)</f>
        <v>618422.51</v>
      </c>
      <c r="K49" s="23">
        <f t="shared" si="14"/>
        <v>9689089.62</v>
      </c>
    </row>
    <row r="50" spans="1:11" ht="17.25" customHeight="1">
      <c r="A50" s="34" t="s">
        <v>45</v>
      </c>
      <c r="B50" s="19">
        <v>0</v>
      </c>
      <c r="C50" s="23">
        <f>ROUND(C31*C7,2)</f>
        <v>3127.54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3127.54</v>
      </c>
    </row>
    <row r="51" spans="1:11" ht="17.25" customHeight="1">
      <c r="A51" s="66" t="s">
        <v>106</v>
      </c>
      <c r="B51" s="67">
        <f aca="true" t="shared" si="16" ref="B51:H51">ROUND(B32*B7,2)</f>
        <v>-1691.97</v>
      </c>
      <c r="C51" s="67">
        <f t="shared" si="16"/>
        <v>-2222.89</v>
      </c>
      <c r="D51" s="67">
        <f t="shared" si="16"/>
        <v>-2560.51</v>
      </c>
      <c r="E51" s="67">
        <f t="shared" si="16"/>
        <v>-1312.79</v>
      </c>
      <c r="F51" s="67">
        <f t="shared" si="16"/>
        <v>-1944.38</v>
      </c>
      <c r="G51" s="67">
        <f t="shared" si="16"/>
        <v>-2661.73</v>
      </c>
      <c r="H51" s="67">
        <f t="shared" si="16"/>
        <v>-1275.28</v>
      </c>
      <c r="I51" s="19">
        <v>0</v>
      </c>
      <c r="J51" s="19">
        <v>0</v>
      </c>
      <c r="K51" s="67">
        <f>SUM(B51:J51)</f>
        <v>-13669.550000000001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25572.6</v>
      </c>
      <c r="I53" s="31">
        <f>+I35</f>
        <v>0</v>
      </c>
      <c r="J53" s="31">
        <f>+J35</f>
        <v>0</v>
      </c>
      <c r="K53" s="23">
        <f t="shared" si="14"/>
        <v>25572.6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18800.97</v>
      </c>
      <c r="C57" s="36">
        <v>23679.41</v>
      </c>
      <c r="D57" s="36">
        <v>25836.52</v>
      </c>
      <c r="E57" s="36">
        <v>22718.52</v>
      </c>
      <c r="F57" s="36">
        <v>23754.84</v>
      </c>
      <c r="G57" s="36">
        <v>29701.76</v>
      </c>
      <c r="H57" s="36">
        <v>20159.2</v>
      </c>
      <c r="I57" s="19">
        <v>0</v>
      </c>
      <c r="J57" s="36">
        <v>14013.59</v>
      </c>
      <c r="K57" s="36">
        <f t="shared" si="14"/>
        <v>178664.81000000003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-99677.8</v>
      </c>
      <c r="C61" s="35">
        <f t="shared" si="17"/>
        <v>-146813.42</v>
      </c>
      <c r="D61" s="35">
        <f t="shared" si="17"/>
        <v>-139387.56</v>
      </c>
      <c r="E61" s="35">
        <f t="shared" si="17"/>
        <v>-90402</v>
      </c>
      <c r="F61" s="35">
        <f t="shared" si="17"/>
        <v>-96103.93000000001</v>
      </c>
      <c r="G61" s="35">
        <f t="shared" si="17"/>
        <v>-119854.23</v>
      </c>
      <c r="H61" s="35">
        <f t="shared" si="17"/>
        <v>-101771.6</v>
      </c>
      <c r="I61" s="35">
        <f t="shared" si="17"/>
        <v>-24934.730000000003</v>
      </c>
      <c r="J61" s="35">
        <f t="shared" si="17"/>
        <v>-50882</v>
      </c>
      <c r="K61" s="35">
        <f>SUM(B61:J61)</f>
        <v>-869827.27</v>
      </c>
    </row>
    <row r="62" spans="1:11" ht="18.75" customHeight="1">
      <c r="A62" s="16" t="s">
        <v>75</v>
      </c>
      <c r="B62" s="35">
        <f aca="true" t="shared" si="18" ref="B62:J62">B63+B64+B65+B66+B67+B68</f>
        <v>-99677.8</v>
      </c>
      <c r="C62" s="35">
        <f t="shared" si="18"/>
        <v>-146737</v>
      </c>
      <c r="D62" s="35">
        <f t="shared" si="18"/>
        <v>-138278.2</v>
      </c>
      <c r="E62" s="35">
        <f t="shared" si="18"/>
        <v>-90402</v>
      </c>
      <c r="F62" s="35">
        <f t="shared" si="18"/>
        <v>-95710.6</v>
      </c>
      <c r="G62" s="35">
        <f t="shared" si="18"/>
        <v>-119848.2</v>
      </c>
      <c r="H62" s="35">
        <f t="shared" si="18"/>
        <v>-101771.6</v>
      </c>
      <c r="I62" s="35">
        <f t="shared" si="18"/>
        <v>-22583.4</v>
      </c>
      <c r="J62" s="35">
        <f t="shared" si="18"/>
        <v>-50882</v>
      </c>
      <c r="K62" s="35">
        <f aca="true" t="shared" si="19" ref="K62:K91">SUM(B62:J62)</f>
        <v>-865890.7999999999</v>
      </c>
    </row>
    <row r="63" spans="1:11" ht="18.75" customHeight="1">
      <c r="A63" s="12" t="s">
        <v>76</v>
      </c>
      <c r="B63" s="35">
        <f>-ROUND(B9*$D$3,2)</f>
        <v>-99677.8</v>
      </c>
      <c r="C63" s="35">
        <f aca="true" t="shared" si="20" ref="C63:J63">-ROUND(C9*$D$3,2)</f>
        <v>-146737</v>
      </c>
      <c r="D63" s="35">
        <f t="shared" si="20"/>
        <v>-138278.2</v>
      </c>
      <c r="E63" s="35">
        <f t="shared" si="20"/>
        <v>-90402</v>
      </c>
      <c r="F63" s="35">
        <f t="shared" si="20"/>
        <v>-95710.6</v>
      </c>
      <c r="G63" s="35">
        <f t="shared" si="20"/>
        <v>-119848.2</v>
      </c>
      <c r="H63" s="35">
        <f t="shared" si="20"/>
        <v>-101771.6</v>
      </c>
      <c r="I63" s="35">
        <f t="shared" si="20"/>
        <v>-22583.4</v>
      </c>
      <c r="J63" s="35">
        <f t="shared" si="20"/>
        <v>-50882</v>
      </c>
      <c r="K63" s="35">
        <f t="shared" si="19"/>
        <v>-865890.7999999999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19">
        <v>0</v>
      </c>
      <c r="C69" s="67">
        <f aca="true" t="shared" si="21" ref="B69:J69">SUM(C70:C99)</f>
        <v>-76.42</v>
      </c>
      <c r="D69" s="67">
        <f t="shared" si="21"/>
        <v>-1109.36</v>
      </c>
      <c r="E69" s="19">
        <v>0</v>
      </c>
      <c r="F69" s="67">
        <f t="shared" si="21"/>
        <v>-393.33</v>
      </c>
      <c r="G69" s="67">
        <f t="shared" si="21"/>
        <v>-6.03</v>
      </c>
      <c r="H69" s="19">
        <v>0</v>
      </c>
      <c r="I69" s="67">
        <f t="shared" si="21"/>
        <v>-2351.33</v>
      </c>
      <c r="J69" s="19">
        <v>0</v>
      </c>
      <c r="K69" s="67">
        <f t="shared" si="19"/>
        <v>-3936.47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900892.21</v>
      </c>
      <c r="C104" s="24">
        <f t="shared" si="22"/>
        <v>1290585.2000000002</v>
      </c>
      <c r="D104" s="24">
        <f t="shared" si="22"/>
        <v>1682426.3699999999</v>
      </c>
      <c r="E104" s="24">
        <f t="shared" si="22"/>
        <v>787477.54</v>
      </c>
      <c r="F104" s="24">
        <f t="shared" si="22"/>
        <v>1149573.93</v>
      </c>
      <c r="G104" s="24">
        <f t="shared" si="22"/>
        <v>1610959.6900000002</v>
      </c>
      <c r="H104" s="24">
        <f t="shared" si="22"/>
        <v>736544.58</v>
      </c>
      <c r="I104" s="24">
        <f>+I105+I106</f>
        <v>310133.04999999993</v>
      </c>
      <c r="J104" s="24">
        <f>+J105+J106</f>
        <v>583771.14</v>
      </c>
      <c r="K104" s="48">
        <f>SUM(B104:J104)</f>
        <v>9052363.71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882091.24</v>
      </c>
      <c r="C105" s="24">
        <f t="shared" si="23"/>
        <v>1266905.7900000003</v>
      </c>
      <c r="D105" s="24">
        <f t="shared" si="23"/>
        <v>1656589.8499999999</v>
      </c>
      <c r="E105" s="24">
        <f t="shared" si="23"/>
        <v>764759.02</v>
      </c>
      <c r="F105" s="24">
        <f t="shared" si="23"/>
        <v>1125819.0899999999</v>
      </c>
      <c r="G105" s="24">
        <f t="shared" si="23"/>
        <v>1581257.9300000002</v>
      </c>
      <c r="H105" s="24">
        <f t="shared" si="23"/>
        <v>716385.38</v>
      </c>
      <c r="I105" s="24">
        <f t="shared" si="23"/>
        <v>310133.04999999993</v>
      </c>
      <c r="J105" s="24">
        <f t="shared" si="23"/>
        <v>569757.55</v>
      </c>
      <c r="K105" s="48">
        <f>SUM(B105:J105)</f>
        <v>8873698.9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18800.97</v>
      </c>
      <c r="C106" s="24">
        <f t="shared" si="24"/>
        <v>23679.41</v>
      </c>
      <c r="D106" s="24">
        <f t="shared" si="24"/>
        <v>25836.52</v>
      </c>
      <c r="E106" s="24">
        <f t="shared" si="24"/>
        <v>22718.52</v>
      </c>
      <c r="F106" s="24">
        <f t="shared" si="24"/>
        <v>23754.84</v>
      </c>
      <c r="G106" s="24">
        <f t="shared" si="24"/>
        <v>29701.76</v>
      </c>
      <c r="H106" s="24">
        <f t="shared" si="24"/>
        <v>20159.2</v>
      </c>
      <c r="I106" s="19">
        <f t="shared" si="24"/>
        <v>0</v>
      </c>
      <c r="J106" s="24">
        <f t="shared" si="24"/>
        <v>14013.59</v>
      </c>
      <c r="K106" s="48">
        <f>SUM(B106:J106)</f>
        <v>178664.81000000003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9052363.710000003</v>
      </c>
      <c r="L112" s="54"/>
    </row>
    <row r="113" spans="1:11" ht="18.75" customHeight="1">
      <c r="A113" s="26" t="s">
        <v>71</v>
      </c>
      <c r="B113" s="27">
        <v>111479.85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111479.85</v>
      </c>
    </row>
    <row r="114" spans="1:11" ht="18.75" customHeight="1">
      <c r="A114" s="26" t="s">
        <v>72</v>
      </c>
      <c r="B114" s="27">
        <v>789412.36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789412.36</v>
      </c>
    </row>
    <row r="115" spans="1:11" ht="18.75" customHeight="1">
      <c r="A115" s="26" t="s">
        <v>73</v>
      </c>
      <c r="B115" s="40">
        <v>0</v>
      </c>
      <c r="C115" s="27">
        <f>+C104</f>
        <v>1290585.2000000002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1290585.2000000002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1682426.3699999999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1682426.3699999999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787477.54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787477.54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218089.28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218089.28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406673.78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406673.78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61986.65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61986.65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462824.23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462824.23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499600.82</v>
      </c>
      <c r="H122" s="40">
        <v>0</v>
      </c>
      <c r="I122" s="40">
        <v>0</v>
      </c>
      <c r="J122" s="40">
        <v>0</v>
      </c>
      <c r="K122" s="41">
        <f t="shared" si="25"/>
        <v>499600.82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40943.8</v>
      </c>
      <c r="H123" s="40">
        <v>0</v>
      </c>
      <c r="I123" s="40">
        <v>0</v>
      </c>
      <c r="J123" s="40">
        <v>0</v>
      </c>
      <c r="K123" s="41">
        <f t="shared" si="25"/>
        <v>40943.8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240217.28</v>
      </c>
      <c r="H124" s="40">
        <v>0</v>
      </c>
      <c r="I124" s="40">
        <v>0</v>
      </c>
      <c r="J124" s="40">
        <v>0</v>
      </c>
      <c r="K124" s="41">
        <f t="shared" si="25"/>
        <v>240217.28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211923.58</v>
      </c>
      <c r="H125" s="40">
        <v>0</v>
      </c>
      <c r="I125" s="40">
        <v>0</v>
      </c>
      <c r="J125" s="40">
        <v>0</v>
      </c>
      <c r="K125" s="41">
        <f t="shared" si="25"/>
        <v>211923.58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618274.2</v>
      </c>
      <c r="H126" s="40">
        <v>0</v>
      </c>
      <c r="I126" s="40">
        <v>0</v>
      </c>
      <c r="J126" s="40">
        <v>0</v>
      </c>
      <c r="K126" s="41">
        <f t="shared" si="25"/>
        <v>618274.2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267298.86</v>
      </c>
      <c r="I127" s="40">
        <v>0</v>
      </c>
      <c r="J127" s="40">
        <v>0</v>
      </c>
      <c r="K127" s="41">
        <f t="shared" si="25"/>
        <v>267298.86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469245.72</v>
      </c>
      <c r="I128" s="40">
        <v>0</v>
      </c>
      <c r="J128" s="40">
        <v>0</v>
      </c>
      <c r="K128" s="41">
        <f t="shared" si="25"/>
        <v>469245.72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310133.05</v>
      </c>
      <c r="J129" s="40">
        <v>0</v>
      </c>
      <c r="K129" s="41">
        <f t="shared" si="25"/>
        <v>310133.05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583771.14</v>
      </c>
      <c r="K130" s="44">
        <f t="shared" si="25"/>
        <v>583771.14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2016-12-01T18:06:59Z</dcterms:modified>
  <cp:category/>
  <cp:version/>
  <cp:contentType/>
  <cp:contentStatus/>
</cp:coreProperties>
</file>