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<sst xmlns="http://schemas.openxmlformats.org/spreadsheetml/2006/main" count="134" uniqueCount="134">
  <si>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</si>
  <si>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</si>
  <si>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</si>
  <si>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</si>
  <si>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</si>
  <si>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</si>
  <si>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</si>
  <si>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</si>
  <si>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</si>
  <si>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</si>
  <si>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</si>
  <si>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</si>
  <si>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</si>
  <si>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</si>
  <si>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</si>
  <si>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</si>
  <si>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</si>
  <si>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</si>
  <si>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</si>
  <si>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</si>
  <si>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</si>
  <si>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</si>
  <si>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</si>
  <si>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</si>
  <si>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</si>
  <si>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</si>
  <si>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</si>
  <si>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</si>
  <si>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</si>
  <si>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</si>
  <si>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</si>
  <si>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</si>
  <si>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</si>
  <si>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</si>
  <si>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</si>
  <si>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</si>
  <si>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</si>
  <si>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</si>
  <si>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</si>
  <si>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</si>
  <si>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</si>
  <si>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</si>
  <si>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</si>
  <si>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</si>
  <si>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</si>
  <si>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</si>
  <si>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</si>
  <si>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</si>
  <si>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</si>
  <si>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</si>
  <si>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</si>
  <si>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</si>
  <si>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</si>
  <si>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</si>
  <si>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</si>
  <si>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</si>
  <si>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</si>
  <si>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</si>
  <si>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</si>
  <si>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</si>
  <si>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</si>
  <si>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</si>
  <si>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</si>
  <si>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</si>
  <si>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</si>
  <si>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</si>
  <si>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</si>
  <si>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</si>
  <si>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</si>
  <si>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</si>
  <si>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</si>
  <si>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</si>
  <si>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</si>
  <si>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</si>
  <si>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</si>
  <si>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</si>
  <si>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</si>
  <si>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</si>
  <si>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</si>
  <si>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</si>
  <si>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</si>
  <si>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</si>
  <si>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</si>
  <si>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</si>
  <si>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</si>
  <si>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</si>
  <si>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</si>
  <si>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</si>
  <si>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</si>
  <si>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</si>
  <si>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</si>
  <si>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</si>
  <si>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</si>
  <si>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</si>
  <si>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</si>
  <si>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</si>
  <si>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</si>
  <si>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</si>
  <si>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</si>
  <si>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</si>
  <si>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</si>
  <si>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</si>
  <si>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</si>
  <si>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</si>
  <si>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</si>
  <si>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</si>
  <si>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</si>
  <si>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</si>
  <si>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</si>
  <si>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</si>
  <si>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</si>
  <si>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</si>
  <si>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</si>
  <si>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</si>
  <si>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</si>
  <si>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</si>
  <si>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</si>
  <si>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</si>
  <si>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</si>
  <si>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</si>
  <si>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</si>
  <si>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</si>
  <si>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</si>
  <si>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</si>
  <si>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</si>
  <si>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</si>
  <si>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</si>
  <si>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</si>
  <si>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</si>
  <si>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</si>
  <si>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</si>
  <si>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</si>
  <si>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</si>
  <si>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18/11/16 - VENCIMENTO 02/12/16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</si>
</sst>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622491</v>
      </c>
      <c r="C7" s="9">
        <f t="shared" si="0"/>
        <v>784661</v>
      </c>
      <c r="D7" s="9">
        <f t="shared" si="0"/>
        <v>832847</v>
      </c>
      <c r="E7" s="9">
        <f t="shared" si="0"/>
        <v>554348</v>
      </c>
      <c r="F7" s="9">
        <f t="shared" si="0"/>
        <v>733771</v>
      </c>
      <c r="G7" s="9">
        <f t="shared" si="0"/>
        <v>1255086</v>
      </c>
      <c r="H7" s="9">
        <f t="shared" si="0"/>
        <v>583700</v>
      </c>
      <c r="I7" s="9">
        <f t="shared" si="0"/>
        <v>128556</v>
      </c>
      <c r="J7" s="9">
        <f t="shared" si="0"/>
        <v>335043</v>
      </c>
      <c r="K7" s="9">
        <f t="shared" si="0"/>
        <v>5830503</v>
      </c>
      <c r="L7" s="52"/>
    </row>
    <row r="8" spans="1:11" ht="17.25" customHeight="1">
      <c r="A8" s="10" t="s">
        <v>99</v>
      </c>
      <c r="B8" s="11">
        <f>B9+B12+B16</f>
        <v>298854</v>
      </c>
      <c r="C8" s="11">
        <f aca="true" t="shared" si="1" ref="C8:J8">C9+C12+C16</f>
        <v>387721</v>
      </c>
      <c r="D8" s="11">
        <f t="shared" si="1"/>
        <v>386592</v>
      </c>
      <c r="E8" s="11">
        <f t="shared" si="1"/>
        <v>274304</v>
      </c>
      <c r="F8" s="11">
        <f t="shared" si="1"/>
        <v>351356</v>
      </c>
      <c r="G8" s="11">
        <f t="shared" si="1"/>
        <v>612033</v>
      </c>
      <c r="H8" s="11">
        <f t="shared" si="1"/>
        <v>308317</v>
      </c>
      <c r="I8" s="11">
        <f t="shared" si="1"/>
        <v>57721</v>
      </c>
      <c r="J8" s="11">
        <f t="shared" si="1"/>
        <v>153269</v>
      </c>
      <c r="K8" s="11">
        <f>SUM(B8:J8)</f>
        <v>2830167</v>
      </c>
    </row>
    <row r="9" spans="1:11" ht="17.25" customHeight="1">
      <c r="A9" s="15" t="s">
        <v>17</v>
      </c>
      <c r="B9" s="13">
        <f>+B10+B11</f>
        <v>36075</v>
      </c>
      <c r="C9" s="13">
        <f aca="true" t="shared" si="2" ref="C9:J9">+C10+C11</f>
        <v>49286</v>
      </c>
      <c r="D9" s="13">
        <f t="shared" si="2"/>
        <v>43709</v>
      </c>
      <c r="E9" s="13">
        <f t="shared" si="2"/>
        <v>33115</v>
      </c>
      <c r="F9" s="13">
        <f t="shared" si="2"/>
        <v>36099</v>
      </c>
      <c r="G9" s="13">
        <f t="shared" si="2"/>
        <v>48787</v>
      </c>
      <c r="H9" s="13">
        <f t="shared" si="2"/>
        <v>45337</v>
      </c>
      <c r="I9" s="13">
        <f t="shared" si="2"/>
        <v>8093</v>
      </c>
      <c r="J9" s="13">
        <f t="shared" si="2"/>
        <v>16183</v>
      </c>
      <c r="K9" s="11">
        <f>SUM(B9:J9)</f>
        <v>316684</v>
      </c>
    </row>
    <row r="10" spans="1:11" ht="17.25" customHeight="1">
      <c r="A10" s="29" t="s">
        <v>18</v>
      </c>
      <c r="B10" s="13">
        <v>36075</v>
      </c>
      <c r="C10" s="13">
        <v>49286</v>
      </c>
      <c r="D10" s="13">
        <v>43709</v>
      </c>
      <c r="E10" s="13">
        <v>33115</v>
      </c>
      <c r="F10" s="13">
        <v>36099</v>
      </c>
      <c r="G10" s="13">
        <v>48787</v>
      </c>
      <c r="H10" s="13">
        <v>45337</v>
      </c>
      <c r="I10" s="13">
        <v>8093</v>
      </c>
      <c r="J10" s="13">
        <v>16183</v>
      </c>
      <c r="K10" s="11">
        <f>SUM(B10:J10)</f>
        <v>316684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216810</v>
      </c>
      <c r="C12" s="17">
        <f t="shared" si="3"/>
        <v>282612</v>
      </c>
      <c r="D12" s="17">
        <f t="shared" si="3"/>
        <v>285621</v>
      </c>
      <c r="E12" s="17">
        <f t="shared" si="3"/>
        <v>201598</v>
      </c>
      <c r="F12" s="17">
        <f t="shared" si="3"/>
        <v>255339</v>
      </c>
      <c r="G12" s="17">
        <f t="shared" si="3"/>
        <v>451732</v>
      </c>
      <c r="H12" s="17">
        <f t="shared" si="3"/>
        <v>221776</v>
      </c>
      <c r="I12" s="17">
        <f t="shared" si="3"/>
        <v>40508</v>
      </c>
      <c r="J12" s="17">
        <f t="shared" si="3"/>
        <v>113575</v>
      </c>
      <c r="K12" s="11">
        <f aca="true" t="shared" si="4" ref="K12:K27">SUM(B12:J12)</f>
        <v>2069571</v>
      </c>
    </row>
    <row r="13" spans="1:13" ht="17.25" customHeight="1">
      <c r="A13" s="14" t="s">
        <v>20</v>
      </c>
      <c r="B13" s="13">
        <v>103027</v>
      </c>
      <c r="C13" s="13">
        <v>144277</v>
      </c>
      <c r="D13" s="13">
        <v>149290</v>
      </c>
      <c r="E13" s="13">
        <v>102797</v>
      </c>
      <c r="F13" s="13">
        <v>128448</v>
      </c>
      <c r="G13" s="13">
        <v>213453</v>
      </c>
      <c r="H13" s="13">
        <v>100730</v>
      </c>
      <c r="I13" s="13">
        <v>22495</v>
      </c>
      <c r="J13" s="13">
        <v>59471</v>
      </c>
      <c r="K13" s="11">
        <f t="shared" si="4"/>
        <v>1023988</v>
      </c>
      <c r="L13" s="52"/>
      <c r="M13" s="53"/>
    </row>
    <row r="14" spans="1:12" ht="17.25" customHeight="1">
      <c r="A14" s="14" t="s">
        <v>21</v>
      </c>
      <c r="B14" s="13">
        <v>103334</v>
      </c>
      <c r="C14" s="13">
        <v>123312</v>
      </c>
      <c r="D14" s="13">
        <v>125323</v>
      </c>
      <c r="E14" s="13">
        <v>88970</v>
      </c>
      <c r="F14" s="13">
        <v>116937</v>
      </c>
      <c r="G14" s="13">
        <v>221698</v>
      </c>
      <c r="H14" s="13">
        <v>103754</v>
      </c>
      <c r="I14" s="13">
        <v>15374</v>
      </c>
      <c r="J14" s="13">
        <v>50546</v>
      </c>
      <c r="K14" s="11">
        <f t="shared" si="4"/>
        <v>949248</v>
      </c>
      <c r="L14" s="52"/>
    </row>
    <row r="15" spans="1:11" ht="17.25" customHeight="1">
      <c r="A15" s="14" t="s">
        <v>22</v>
      </c>
      <c r="B15" s="13">
        <v>10449</v>
      </c>
      <c r="C15" s="13">
        <v>15023</v>
      </c>
      <c r="D15" s="13">
        <v>11008</v>
      </c>
      <c r="E15" s="13">
        <v>9831</v>
      </c>
      <c r="F15" s="13">
        <v>9954</v>
      </c>
      <c r="G15" s="13">
        <v>16581</v>
      </c>
      <c r="H15" s="13">
        <v>17292</v>
      </c>
      <c r="I15" s="13">
        <v>2639</v>
      </c>
      <c r="J15" s="13">
        <v>3558</v>
      </c>
      <c r="K15" s="11">
        <f t="shared" si="4"/>
        <v>96335</v>
      </c>
    </row>
    <row r="16" spans="1:11" ht="17.25" customHeight="1">
      <c r="A16" s="15" t="s">
        <v>95</v>
      </c>
      <c r="B16" s="13">
        <f>B17+B18+B19</f>
        <v>45969</v>
      </c>
      <c r="C16" s="13">
        <f aca="true" t="shared" si="5" ref="C16:J16">C17+C18+C19</f>
        <v>55823</v>
      </c>
      <c r="D16" s="13">
        <f t="shared" si="5"/>
        <v>57262</v>
      </c>
      <c r="E16" s="13">
        <f t="shared" si="5"/>
        <v>39591</v>
      </c>
      <c r="F16" s="13">
        <f t="shared" si="5"/>
        <v>59918</v>
      </c>
      <c r="G16" s="13">
        <f t="shared" si="5"/>
        <v>111514</v>
      </c>
      <c r="H16" s="13">
        <f t="shared" si="5"/>
        <v>41204</v>
      </c>
      <c r="I16" s="13">
        <f t="shared" si="5"/>
        <v>9120</v>
      </c>
      <c r="J16" s="13">
        <f t="shared" si="5"/>
        <v>23511</v>
      </c>
      <c r="K16" s="11">
        <f t="shared" si="4"/>
        <v>443912</v>
      </c>
    </row>
    <row r="17" spans="1:11" ht="17.25" customHeight="1">
      <c r="A17" s="14" t="s">
        <v>96</v>
      </c>
      <c r="B17" s="13">
        <v>25114</v>
      </c>
      <c r="C17" s="13">
        <v>32525</v>
      </c>
      <c r="D17" s="13">
        <v>31660</v>
      </c>
      <c r="E17" s="13">
        <v>22007</v>
      </c>
      <c r="F17" s="13">
        <v>34107</v>
      </c>
      <c r="G17" s="13">
        <v>59826</v>
      </c>
      <c r="H17" s="13">
        <v>23666</v>
      </c>
      <c r="I17" s="13">
        <v>5563</v>
      </c>
      <c r="J17" s="13">
        <v>12810</v>
      </c>
      <c r="K17" s="11">
        <f t="shared" si="4"/>
        <v>247278</v>
      </c>
    </row>
    <row r="18" spans="1:11" ht="17.25" customHeight="1">
      <c r="A18" s="14" t="s">
        <v>97</v>
      </c>
      <c r="B18" s="13">
        <v>18588</v>
      </c>
      <c r="C18" s="13">
        <v>20183</v>
      </c>
      <c r="D18" s="13">
        <v>23578</v>
      </c>
      <c r="E18" s="13">
        <v>15702</v>
      </c>
      <c r="F18" s="13">
        <v>23736</v>
      </c>
      <c r="G18" s="13">
        <v>48193</v>
      </c>
      <c r="H18" s="13">
        <v>14417</v>
      </c>
      <c r="I18" s="13">
        <v>3074</v>
      </c>
      <c r="J18" s="13">
        <v>9906</v>
      </c>
      <c r="K18" s="11">
        <f t="shared" si="4"/>
        <v>177377</v>
      </c>
    </row>
    <row r="19" spans="1:11" ht="17.25" customHeight="1">
      <c r="A19" s="14" t="s">
        <v>98</v>
      </c>
      <c r="B19" s="13">
        <v>2267</v>
      </c>
      <c r="C19" s="13">
        <v>3115</v>
      </c>
      <c r="D19" s="13">
        <v>2024</v>
      </c>
      <c r="E19" s="13">
        <v>1882</v>
      </c>
      <c r="F19" s="13">
        <v>2075</v>
      </c>
      <c r="G19" s="13">
        <v>3495</v>
      </c>
      <c r="H19" s="13">
        <v>3121</v>
      </c>
      <c r="I19" s="13">
        <v>483</v>
      </c>
      <c r="J19" s="13">
        <v>795</v>
      </c>
      <c r="K19" s="11">
        <f t="shared" si="4"/>
        <v>19257</v>
      </c>
    </row>
    <row r="20" spans="1:11" ht="17.25" customHeight="1">
      <c r="A20" s="16" t="s">
        <v>23</v>
      </c>
      <c r="B20" s="11">
        <f>+B21+B22+B23</f>
        <v>155945</v>
      </c>
      <c r="C20" s="11">
        <f aca="true" t="shared" si="6" ref="C20:J20">+C21+C22+C23</f>
        <v>174560</v>
      </c>
      <c r="D20" s="11">
        <f t="shared" si="6"/>
        <v>201195</v>
      </c>
      <c r="E20" s="11">
        <f t="shared" si="6"/>
        <v>128104</v>
      </c>
      <c r="F20" s="11">
        <f t="shared" si="6"/>
        <v>197792</v>
      </c>
      <c r="G20" s="11">
        <f t="shared" si="6"/>
        <v>370027</v>
      </c>
      <c r="H20" s="11">
        <f t="shared" si="6"/>
        <v>135067</v>
      </c>
      <c r="I20" s="11">
        <f t="shared" si="6"/>
        <v>31907</v>
      </c>
      <c r="J20" s="11">
        <f t="shared" si="6"/>
        <v>75507</v>
      </c>
      <c r="K20" s="11">
        <f t="shared" si="4"/>
        <v>1470104</v>
      </c>
    </row>
    <row r="21" spans="1:12" ht="17.25" customHeight="1">
      <c r="A21" s="12" t="s">
        <v>24</v>
      </c>
      <c r="B21" s="13">
        <v>82855</v>
      </c>
      <c r="C21" s="13">
        <v>102576</v>
      </c>
      <c r="D21" s="13">
        <v>119238</v>
      </c>
      <c r="E21" s="13">
        <v>74097</v>
      </c>
      <c r="F21" s="13">
        <v>111488</v>
      </c>
      <c r="G21" s="13">
        <v>192326</v>
      </c>
      <c r="H21" s="13">
        <v>74402</v>
      </c>
      <c r="I21" s="13">
        <v>19759</v>
      </c>
      <c r="J21" s="13">
        <v>43592</v>
      </c>
      <c r="K21" s="11">
        <f t="shared" si="4"/>
        <v>820333</v>
      </c>
      <c r="L21" s="52"/>
    </row>
    <row r="22" spans="1:12" ht="17.25" customHeight="1">
      <c r="A22" s="12" t="s">
        <v>25</v>
      </c>
      <c r="B22" s="13">
        <v>68427</v>
      </c>
      <c r="C22" s="13">
        <v>66217</v>
      </c>
      <c r="D22" s="13">
        <v>77141</v>
      </c>
      <c r="E22" s="13">
        <v>50540</v>
      </c>
      <c r="F22" s="13">
        <v>81872</v>
      </c>
      <c r="G22" s="13">
        <v>169536</v>
      </c>
      <c r="H22" s="13">
        <v>54719</v>
      </c>
      <c r="I22" s="13">
        <v>11140</v>
      </c>
      <c r="J22" s="13">
        <v>30313</v>
      </c>
      <c r="K22" s="11">
        <f t="shared" si="4"/>
        <v>609905</v>
      </c>
      <c r="L22" s="52"/>
    </row>
    <row r="23" spans="1:11" ht="17.25" customHeight="1">
      <c r="A23" s="12" t="s">
        <v>26</v>
      </c>
      <c r="B23" s="13">
        <v>4663</v>
      </c>
      <c r="C23" s="13">
        <v>5767</v>
      </c>
      <c r="D23" s="13">
        <v>4816</v>
      </c>
      <c r="E23" s="13">
        <v>3467</v>
      </c>
      <c r="F23" s="13">
        <v>4432</v>
      </c>
      <c r="G23" s="13">
        <v>8165</v>
      </c>
      <c r="H23" s="13">
        <v>5946</v>
      </c>
      <c r="I23" s="13">
        <v>1008</v>
      </c>
      <c r="J23" s="13">
        <v>1602</v>
      </c>
      <c r="K23" s="11">
        <f t="shared" si="4"/>
        <v>39866</v>
      </c>
    </row>
    <row r="24" spans="1:11" ht="17.25" customHeight="1">
      <c r="A24" s="16" t="s">
        <v>27</v>
      </c>
      <c r="B24" s="13">
        <f>+B25+B26</f>
        <v>167692</v>
      </c>
      <c r="C24" s="13">
        <f aca="true" t="shared" si="7" ref="C24:J24">+C25+C26</f>
        <v>222380</v>
      </c>
      <c r="D24" s="13">
        <f t="shared" si="7"/>
        <v>245060</v>
      </c>
      <c r="E24" s="13">
        <f t="shared" si="7"/>
        <v>151940</v>
      </c>
      <c r="F24" s="13">
        <f t="shared" si="7"/>
        <v>184623</v>
      </c>
      <c r="G24" s="13">
        <f t="shared" si="7"/>
        <v>273026</v>
      </c>
      <c r="H24" s="13">
        <f t="shared" si="7"/>
        <v>132157</v>
      </c>
      <c r="I24" s="13">
        <f t="shared" si="7"/>
        <v>38928</v>
      </c>
      <c r="J24" s="13">
        <f t="shared" si="7"/>
        <v>106267</v>
      </c>
      <c r="K24" s="11">
        <f t="shared" si="4"/>
        <v>1522073</v>
      </c>
    </row>
    <row r="25" spans="1:12" ht="17.25" customHeight="1">
      <c r="A25" s="12" t="s">
        <v>131</v>
      </c>
      <c r="B25" s="13">
        <v>67519</v>
      </c>
      <c r="C25" s="13">
        <v>99973</v>
      </c>
      <c r="D25" s="13">
        <v>119512</v>
      </c>
      <c r="E25" s="13">
        <v>71714</v>
      </c>
      <c r="F25" s="13">
        <v>82166</v>
      </c>
      <c r="G25" s="13">
        <v>112044</v>
      </c>
      <c r="H25" s="13">
        <v>55719</v>
      </c>
      <c r="I25" s="13">
        <v>21283</v>
      </c>
      <c r="J25" s="13">
        <v>49134</v>
      </c>
      <c r="K25" s="11">
        <f t="shared" si="4"/>
        <v>679064</v>
      </c>
      <c r="L25" s="52"/>
    </row>
    <row r="26" spans="1:12" ht="17.25" customHeight="1">
      <c r="A26" s="12" t="s">
        <v>132</v>
      </c>
      <c r="B26" s="13">
        <v>100173</v>
      </c>
      <c r="C26" s="13">
        <v>122407</v>
      </c>
      <c r="D26" s="13">
        <v>125548</v>
      </c>
      <c r="E26" s="13">
        <v>80226</v>
      </c>
      <c r="F26" s="13">
        <v>102457</v>
      </c>
      <c r="G26" s="13">
        <v>160982</v>
      </c>
      <c r="H26" s="13">
        <v>76438</v>
      </c>
      <c r="I26" s="13">
        <v>17645</v>
      </c>
      <c r="J26" s="13">
        <v>57133</v>
      </c>
      <c r="K26" s="11">
        <f t="shared" si="4"/>
        <v>843009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8159</v>
      </c>
      <c r="I27" s="11">
        <v>0</v>
      </c>
      <c r="J27" s="11">
        <v>0</v>
      </c>
      <c r="K27" s="11">
        <f t="shared" si="4"/>
        <v>8159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9164.57</v>
      </c>
      <c r="I35" s="19">
        <v>0</v>
      </c>
      <c r="J35" s="19">
        <v>0</v>
      </c>
      <c r="K35" s="23">
        <f>SUM(B35:J35)</f>
        <v>9164.57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1749433.68</v>
      </c>
      <c r="C47" s="22">
        <f aca="true" t="shared" si="12" ref="C47:H47">+C48+C57</f>
        <v>2464722.4400000004</v>
      </c>
      <c r="D47" s="22">
        <f t="shared" si="12"/>
        <v>2942689.3999999994</v>
      </c>
      <c r="E47" s="22">
        <f t="shared" si="12"/>
        <v>1673530.71</v>
      </c>
      <c r="F47" s="22">
        <f t="shared" si="12"/>
        <v>2186983.4999999995</v>
      </c>
      <c r="G47" s="22">
        <f t="shared" si="12"/>
        <v>3151753.25</v>
      </c>
      <c r="H47" s="22">
        <f t="shared" si="12"/>
        <v>1693957.1600000001</v>
      </c>
      <c r="I47" s="22">
        <f>+I48+I57</f>
        <v>650440.64</v>
      </c>
      <c r="J47" s="22">
        <f>+J48+J57</f>
        <v>1020589.03</v>
      </c>
      <c r="K47" s="22">
        <f>SUM(B47:J47)</f>
        <v>17534099.810000002</v>
      </c>
    </row>
    <row r="48" spans="1:11" ht="17.25" customHeight="1">
      <c r="A48" s="16" t="s">
        <v>113</v>
      </c>
      <c r="B48" s="23">
        <f>SUM(B49:B56)</f>
        <v>1730632.71</v>
      </c>
      <c r="C48" s="23">
        <f aca="true" t="shared" si="13" ref="C48:J48">SUM(C49:C56)</f>
        <v>2441043.0300000003</v>
      </c>
      <c r="D48" s="23">
        <f t="shared" si="13"/>
        <v>2916852.8799999994</v>
      </c>
      <c r="E48" s="23">
        <f t="shared" si="13"/>
        <v>1650812.19</v>
      </c>
      <c r="F48" s="23">
        <f t="shared" si="13"/>
        <v>2163228.6599999997</v>
      </c>
      <c r="G48" s="23">
        <f t="shared" si="13"/>
        <v>3122051.49</v>
      </c>
      <c r="H48" s="23">
        <f t="shared" si="13"/>
        <v>1673797.9600000002</v>
      </c>
      <c r="I48" s="23">
        <f t="shared" si="13"/>
        <v>650440.64</v>
      </c>
      <c r="J48" s="23">
        <f t="shared" si="13"/>
        <v>1006575.4400000001</v>
      </c>
      <c r="K48" s="23">
        <f aca="true" t="shared" si="14" ref="K48:K57">SUM(B48:J48)</f>
        <v>17355435</v>
      </c>
    </row>
    <row r="49" spans="1:11" ht="17.25" customHeight="1">
      <c r="A49" s="34" t="s">
        <v>44</v>
      </c>
      <c r="B49" s="23">
        <f aca="true" t="shared" si="15" ref="B49:H49">ROUND(B30*B7,2)</f>
        <v>1729528.99</v>
      </c>
      <c r="C49" s="23">
        <f t="shared" si="15"/>
        <v>2433704.56</v>
      </c>
      <c r="D49" s="23">
        <f t="shared" si="15"/>
        <v>2914631.36</v>
      </c>
      <c r="E49" s="23">
        <f t="shared" si="15"/>
        <v>1649905.95</v>
      </c>
      <c r="F49" s="23">
        <f t="shared" si="15"/>
        <v>2161395.86</v>
      </c>
      <c r="G49" s="23">
        <f t="shared" si="15"/>
        <v>3119516.25</v>
      </c>
      <c r="H49" s="23">
        <f t="shared" si="15"/>
        <v>1663603.37</v>
      </c>
      <c r="I49" s="23">
        <f>ROUND(I30*I7,2)</f>
        <v>649374.92</v>
      </c>
      <c r="J49" s="23">
        <f>ROUND(J30*J7,2)</f>
        <v>1004358.4</v>
      </c>
      <c r="K49" s="23">
        <f t="shared" si="14"/>
        <v>17326019.66</v>
      </c>
    </row>
    <row r="50" spans="1:11" ht="17.25" customHeight="1">
      <c r="A50" s="34" t="s">
        <v>45</v>
      </c>
      <c r="B50" s="19">
        <v>0</v>
      </c>
      <c r="C50" s="23">
        <f>ROUND(C31*C7,2)</f>
        <v>5409.59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5409.59</v>
      </c>
    </row>
    <row r="51" spans="1:11" ht="17.25" customHeight="1">
      <c r="A51" s="66" t="s">
        <v>106</v>
      </c>
      <c r="B51" s="67">
        <f aca="true" t="shared" si="16" ref="B51:H51">ROUND(B32*B7,2)</f>
        <v>-2987.96</v>
      </c>
      <c r="C51" s="67">
        <f t="shared" si="16"/>
        <v>-3844.84</v>
      </c>
      <c r="D51" s="67">
        <f t="shared" si="16"/>
        <v>-4164.24</v>
      </c>
      <c r="E51" s="67">
        <f t="shared" si="16"/>
        <v>-2539.16</v>
      </c>
      <c r="F51" s="67">
        <f t="shared" si="16"/>
        <v>-3448.72</v>
      </c>
      <c r="G51" s="67">
        <f t="shared" si="16"/>
        <v>-4894.84</v>
      </c>
      <c r="H51" s="67">
        <f t="shared" si="16"/>
        <v>-2685.02</v>
      </c>
      <c r="I51" s="19">
        <v>0</v>
      </c>
      <c r="J51" s="19">
        <v>0</v>
      </c>
      <c r="K51" s="67">
        <f>SUM(B51:J51)</f>
        <v>-24564.780000000002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9164.57</v>
      </c>
      <c r="I53" s="31">
        <f>+I35</f>
        <v>0</v>
      </c>
      <c r="J53" s="31">
        <f>+J35</f>
        <v>0</v>
      </c>
      <c r="K53" s="23">
        <f t="shared" si="14"/>
        <v>9164.57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18800.97</v>
      </c>
      <c r="C57" s="36">
        <v>23679.41</v>
      </c>
      <c r="D57" s="36">
        <v>25836.52</v>
      </c>
      <c r="E57" s="36">
        <v>22718.52</v>
      </c>
      <c r="F57" s="36">
        <v>23754.84</v>
      </c>
      <c r="G57" s="36">
        <v>29701.76</v>
      </c>
      <c r="H57" s="36">
        <v>20159.2</v>
      </c>
      <c r="I57" s="19">
        <v>0</v>
      </c>
      <c r="J57" s="36">
        <v>14013.59</v>
      </c>
      <c r="K57" s="36">
        <f t="shared" si="14"/>
        <v>178664.81000000003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-249300.15</v>
      </c>
      <c r="C61" s="35">
        <f t="shared" si="17"/>
        <v>-227055.61999999997</v>
      </c>
      <c r="D61" s="35">
        <f t="shared" si="17"/>
        <v>-349497.45999999996</v>
      </c>
      <c r="E61" s="35">
        <f t="shared" si="17"/>
        <v>-343969.79</v>
      </c>
      <c r="F61" s="35">
        <f t="shared" si="17"/>
        <v>-317048.74</v>
      </c>
      <c r="G61" s="35">
        <f t="shared" si="17"/>
        <v>-327810.64</v>
      </c>
      <c r="H61" s="35">
        <f t="shared" si="17"/>
        <v>-206889.63</v>
      </c>
      <c r="I61" s="35">
        <f t="shared" si="17"/>
        <v>-104072.14000000001</v>
      </c>
      <c r="J61" s="35">
        <f t="shared" si="17"/>
        <v>-80312.18</v>
      </c>
      <c r="K61" s="35">
        <f>SUM(B61:J61)</f>
        <v>-2205956.35</v>
      </c>
    </row>
    <row r="62" spans="1:11" ht="18.75" customHeight="1">
      <c r="A62" s="16" t="s">
        <v>75</v>
      </c>
      <c r="B62" s="35">
        <f aca="true" t="shared" si="18" ref="B62:J62">B63+B64+B65+B66+B67+B68</f>
        <v>-224769.72</v>
      </c>
      <c r="C62" s="35">
        <f t="shared" si="18"/>
        <v>-190572.71999999997</v>
      </c>
      <c r="D62" s="35">
        <f t="shared" si="18"/>
        <v>-201665.8</v>
      </c>
      <c r="E62" s="35">
        <f t="shared" si="18"/>
        <v>-286258.8</v>
      </c>
      <c r="F62" s="35">
        <f t="shared" si="18"/>
        <v>-246892.65000000002</v>
      </c>
      <c r="G62" s="35">
        <f t="shared" si="18"/>
        <v>-256048.5</v>
      </c>
      <c r="H62" s="35">
        <f t="shared" si="18"/>
        <v>-172280.6</v>
      </c>
      <c r="I62" s="35">
        <f t="shared" si="18"/>
        <v>-30753.4</v>
      </c>
      <c r="J62" s="35">
        <f t="shared" si="18"/>
        <v>-61495.4</v>
      </c>
      <c r="K62" s="35">
        <f aca="true" t="shared" si="19" ref="K62:K91">SUM(B62:J62)</f>
        <v>-1670737.5899999999</v>
      </c>
    </row>
    <row r="63" spans="1:11" ht="18.75" customHeight="1">
      <c r="A63" s="12" t="s">
        <v>76</v>
      </c>
      <c r="B63" s="35">
        <f>-ROUND(B9*$D$3,2)</f>
        <v>-137085</v>
      </c>
      <c r="C63" s="35">
        <f aca="true" t="shared" si="20" ref="C63:J63">-ROUND(C9*$D$3,2)</f>
        <v>-187286.8</v>
      </c>
      <c r="D63" s="35">
        <f t="shared" si="20"/>
        <v>-166094.2</v>
      </c>
      <c r="E63" s="35">
        <f t="shared" si="20"/>
        <v>-125837</v>
      </c>
      <c r="F63" s="35">
        <f t="shared" si="20"/>
        <v>-137176.2</v>
      </c>
      <c r="G63" s="35">
        <f t="shared" si="20"/>
        <v>-185390.6</v>
      </c>
      <c r="H63" s="35">
        <f t="shared" si="20"/>
        <v>-172280.6</v>
      </c>
      <c r="I63" s="35">
        <f t="shared" si="20"/>
        <v>-30753.4</v>
      </c>
      <c r="J63" s="35">
        <f t="shared" si="20"/>
        <v>-61495.4</v>
      </c>
      <c r="K63" s="35">
        <f t="shared" si="19"/>
        <v>-1203399.1999999997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-991.8</v>
      </c>
      <c r="C65" s="35">
        <v>-421.8</v>
      </c>
      <c r="D65" s="35">
        <v>-334.4</v>
      </c>
      <c r="E65" s="35">
        <v>-1478.2</v>
      </c>
      <c r="F65" s="35">
        <v>-661.2</v>
      </c>
      <c r="G65" s="35">
        <v>-562.4</v>
      </c>
      <c r="H65" s="19">
        <v>0</v>
      </c>
      <c r="I65" s="19">
        <v>0</v>
      </c>
      <c r="J65" s="19">
        <v>0</v>
      </c>
      <c r="K65" s="35">
        <f t="shared" si="19"/>
        <v>-4449.799999999999</v>
      </c>
    </row>
    <row r="66" spans="1:11" ht="18.75" customHeight="1">
      <c r="A66" s="12" t="s">
        <v>107</v>
      </c>
      <c r="B66" s="35">
        <v>-159.6</v>
      </c>
      <c r="C66" s="35">
        <v>0</v>
      </c>
      <c r="D66" s="35">
        <v>-212.8</v>
      </c>
      <c r="E66" s="35">
        <v>-26.6</v>
      </c>
      <c r="F66" s="35">
        <v>-26.6</v>
      </c>
      <c r="G66" s="35">
        <v>-186.2</v>
      </c>
      <c r="H66" s="19">
        <v>0</v>
      </c>
      <c r="I66" s="19">
        <v>0</v>
      </c>
      <c r="J66" s="19">
        <v>0</v>
      </c>
      <c r="K66" s="35">
        <f t="shared" si="19"/>
        <v>-611.8</v>
      </c>
    </row>
    <row r="67" spans="1:11" ht="18.75" customHeight="1">
      <c r="A67" s="12" t="s">
        <v>53</v>
      </c>
      <c r="B67" s="35">
        <v>-86533.32</v>
      </c>
      <c r="C67" s="35">
        <v>-2864.12</v>
      </c>
      <c r="D67" s="35">
        <v>-35024.4</v>
      </c>
      <c r="E67" s="35">
        <v>-158917</v>
      </c>
      <c r="F67" s="35">
        <v>-109028.65</v>
      </c>
      <c r="G67" s="35">
        <v>-69909.3</v>
      </c>
      <c r="H67" s="19">
        <v>0</v>
      </c>
      <c r="I67" s="19">
        <v>0</v>
      </c>
      <c r="J67" s="19">
        <v>0</v>
      </c>
      <c r="K67" s="35">
        <f t="shared" si="19"/>
        <v>-462276.79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80</v>
      </c>
      <c r="B69" s="67">
        <f aca="true" t="shared" si="21" ref="B69:J69">SUM(B70:B99)</f>
        <v>-24530.43</v>
      </c>
      <c r="C69" s="67">
        <f t="shared" si="21"/>
        <v>-36482.899999999994</v>
      </c>
      <c r="D69" s="67">
        <f t="shared" si="21"/>
        <v>-147831.66</v>
      </c>
      <c r="E69" s="67">
        <f t="shared" si="21"/>
        <v>-57710.99</v>
      </c>
      <c r="F69" s="67">
        <f t="shared" si="21"/>
        <v>-70156.09</v>
      </c>
      <c r="G69" s="67">
        <f t="shared" si="21"/>
        <v>-71762.14</v>
      </c>
      <c r="H69" s="67">
        <f t="shared" si="21"/>
        <v>-34609.03</v>
      </c>
      <c r="I69" s="67">
        <f t="shared" si="21"/>
        <v>-73318.74</v>
      </c>
      <c r="J69" s="67">
        <f t="shared" si="21"/>
        <v>-18816.78</v>
      </c>
      <c r="K69" s="67">
        <f t="shared" si="19"/>
        <v>-535218.76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-76.42</v>
      </c>
      <c r="D71" s="35">
        <v>-6.03</v>
      </c>
      <c r="E71" s="19">
        <v>0</v>
      </c>
      <c r="F71" s="19">
        <v>0</v>
      </c>
      <c r="G71" s="35">
        <v>-6.03</v>
      </c>
      <c r="H71" s="19">
        <v>0</v>
      </c>
      <c r="I71" s="19">
        <v>0</v>
      </c>
      <c r="J71" s="19">
        <v>0</v>
      </c>
      <c r="K71" s="67">
        <f t="shared" si="19"/>
        <v>-88.48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-2351.33</v>
      </c>
      <c r="J72" s="19">
        <v>0</v>
      </c>
      <c r="K72" s="67">
        <f t="shared" si="19"/>
        <v>-3847.99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59</v>
      </c>
      <c r="B74" s="35">
        <v>-15236.5</v>
      </c>
      <c r="C74" s="35">
        <v>-22118.5</v>
      </c>
      <c r="D74" s="35">
        <v>-20909.5</v>
      </c>
      <c r="E74" s="35">
        <v>-14663</v>
      </c>
      <c r="F74" s="35">
        <v>-20150</v>
      </c>
      <c r="G74" s="35">
        <v>-30705.5</v>
      </c>
      <c r="H74" s="35">
        <v>-15035</v>
      </c>
      <c r="I74" s="35">
        <v>-5285.5</v>
      </c>
      <c r="J74" s="35">
        <v>-10896.5</v>
      </c>
      <c r="K74" s="67">
        <f t="shared" si="19"/>
        <v>-155000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67">
        <v>-9293.93</v>
      </c>
      <c r="C76" s="67">
        <v>-14287.98</v>
      </c>
      <c r="D76" s="67">
        <v>-125812.8</v>
      </c>
      <c r="E76" s="67">
        <v>-43047.99</v>
      </c>
      <c r="F76" s="67">
        <v>-49612.76</v>
      </c>
      <c r="G76" s="67">
        <v>-41050.61</v>
      </c>
      <c r="H76" s="67">
        <v>-19574.03</v>
      </c>
      <c r="I76" s="67">
        <v>-5681.91</v>
      </c>
      <c r="J76" s="67">
        <v>-7920.28</v>
      </c>
      <c r="K76" s="67">
        <f t="shared" si="19"/>
        <v>-316282.29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1500133.53</v>
      </c>
      <c r="C104" s="24">
        <f t="shared" si="22"/>
        <v>2237666.8200000008</v>
      </c>
      <c r="D104" s="24">
        <f t="shared" si="22"/>
        <v>2593191.9399999995</v>
      </c>
      <c r="E104" s="24">
        <f t="shared" si="22"/>
        <v>1329560.92</v>
      </c>
      <c r="F104" s="24">
        <f t="shared" si="22"/>
        <v>1869934.7599999998</v>
      </c>
      <c r="G104" s="24">
        <f t="shared" si="22"/>
        <v>2823942.61</v>
      </c>
      <c r="H104" s="24">
        <f t="shared" si="22"/>
        <v>1487067.53</v>
      </c>
      <c r="I104" s="24">
        <f>+I105+I106</f>
        <v>546368.5</v>
      </c>
      <c r="J104" s="24">
        <f>+J105+J106</f>
        <v>940276.85</v>
      </c>
      <c r="K104" s="48">
        <f>SUM(B104:J104)</f>
        <v>15328143.459999997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1481332.56</v>
      </c>
      <c r="C105" s="24">
        <f t="shared" si="23"/>
        <v>2213987.4100000006</v>
      </c>
      <c r="D105" s="24">
        <f t="shared" si="23"/>
        <v>2567355.4199999995</v>
      </c>
      <c r="E105" s="24">
        <f t="shared" si="23"/>
        <v>1306842.4</v>
      </c>
      <c r="F105" s="24">
        <f t="shared" si="23"/>
        <v>1846179.9199999997</v>
      </c>
      <c r="G105" s="24">
        <f t="shared" si="23"/>
        <v>2794240.85</v>
      </c>
      <c r="H105" s="24">
        <f t="shared" si="23"/>
        <v>1466908.33</v>
      </c>
      <c r="I105" s="24">
        <f t="shared" si="23"/>
        <v>546368.5</v>
      </c>
      <c r="J105" s="24">
        <f t="shared" si="23"/>
        <v>926263.26</v>
      </c>
      <c r="K105" s="48">
        <f>SUM(B105:J105)</f>
        <v>15149478.65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18800.97</v>
      </c>
      <c r="C106" s="24">
        <f t="shared" si="24"/>
        <v>23679.41</v>
      </c>
      <c r="D106" s="24">
        <f t="shared" si="24"/>
        <v>25836.52</v>
      </c>
      <c r="E106" s="24">
        <f t="shared" si="24"/>
        <v>22718.52</v>
      </c>
      <c r="F106" s="24">
        <f t="shared" si="24"/>
        <v>23754.84</v>
      </c>
      <c r="G106" s="24">
        <f t="shared" si="24"/>
        <v>29701.76</v>
      </c>
      <c r="H106" s="24">
        <f t="shared" si="24"/>
        <v>20159.2</v>
      </c>
      <c r="I106" s="19">
        <f t="shared" si="24"/>
        <v>0</v>
      </c>
      <c r="J106" s="24">
        <f t="shared" si="24"/>
        <v>14013.59</v>
      </c>
      <c r="K106" s="48">
        <f>SUM(B106:J106)</f>
        <v>178664.81000000003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15328143.48</v>
      </c>
      <c r="L112" s="54"/>
    </row>
    <row r="113" spans="1:11" ht="18.75" customHeight="1">
      <c r="A113" s="26" t="s">
        <v>71</v>
      </c>
      <c r="B113" s="27">
        <v>185606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185606</v>
      </c>
    </row>
    <row r="114" spans="1:11" ht="18.75" customHeight="1">
      <c r="A114" s="26" t="s">
        <v>72</v>
      </c>
      <c r="B114" s="27">
        <v>1314527.53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1314527.53</v>
      </c>
    </row>
    <row r="115" spans="1:11" ht="18.75" customHeight="1">
      <c r="A115" s="26" t="s">
        <v>73</v>
      </c>
      <c r="B115" s="40">
        <v>0</v>
      </c>
      <c r="C115" s="27">
        <f>+C104</f>
        <v>2237666.8200000008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2237666.8200000008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2593191.9399999995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2593191.9399999995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1329560.92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1329560.92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355173.95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355173.95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660961.15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660961.15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94835.09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94835.09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758964.57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758964.57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832877.01</v>
      </c>
      <c r="H122" s="40">
        <v>0</v>
      </c>
      <c r="I122" s="40">
        <v>0</v>
      </c>
      <c r="J122" s="40">
        <v>0</v>
      </c>
      <c r="K122" s="41">
        <f t="shared" si="25"/>
        <v>832877.01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65203.46</v>
      </c>
      <c r="H123" s="40">
        <v>0</v>
      </c>
      <c r="I123" s="40">
        <v>0</v>
      </c>
      <c r="J123" s="40">
        <v>0</v>
      </c>
      <c r="K123" s="41">
        <f t="shared" si="25"/>
        <v>65203.46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418835.59</v>
      </c>
      <c r="H124" s="40">
        <v>0</v>
      </c>
      <c r="I124" s="40">
        <v>0</v>
      </c>
      <c r="J124" s="40">
        <v>0</v>
      </c>
      <c r="K124" s="41">
        <f t="shared" si="25"/>
        <v>418835.59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400225.37</v>
      </c>
      <c r="H125" s="40">
        <v>0</v>
      </c>
      <c r="I125" s="40">
        <v>0</v>
      </c>
      <c r="J125" s="40">
        <v>0</v>
      </c>
      <c r="K125" s="41">
        <f t="shared" si="25"/>
        <v>400225.37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1106801.2</v>
      </c>
      <c r="H126" s="40">
        <v>0</v>
      </c>
      <c r="I126" s="40">
        <v>0</v>
      </c>
      <c r="J126" s="40">
        <v>0</v>
      </c>
      <c r="K126" s="41">
        <f t="shared" si="25"/>
        <v>1106801.2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539438.48</v>
      </c>
      <c r="I127" s="40">
        <v>0</v>
      </c>
      <c r="J127" s="40">
        <v>0</v>
      </c>
      <c r="K127" s="41">
        <f t="shared" si="25"/>
        <v>539438.48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947629.05</v>
      </c>
      <c r="I128" s="40">
        <v>0</v>
      </c>
      <c r="J128" s="40">
        <v>0</v>
      </c>
      <c r="K128" s="41">
        <f t="shared" si="25"/>
        <v>947629.05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546368.5</v>
      </c>
      <c r="J129" s="40">
        <v>0</v>
      </c>
      <c r="K129" s="41">
        <f t="shared" si="25"/>
        <v>546368.5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940276.85</v>
      </c>
      <c r="K130" s="44">
        <f t="shared" si="25"/>
        <v>940276.85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2016-12-01T18:06:05Z</dcterms:modified>
  <cp:category/>
  <cp:version/>
  <cp:contentType/>
  <cp:contentStatus/>
</cp:coreProperties>
</file>