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<sst xmlns="http://schemas.openxmlformats.org/spreadsheetml/2006/main" count="134" uniqueCount="134">
  <si>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</si>
  <si>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</si>
  <si>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</si>
  <si>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</si>
  <si>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</si>
  <si>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</si>
  <si>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</si>
  <si>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</si>
  <si>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</si>
  <si>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</si>
  <si>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</si>
  <si>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</si>
  <si>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</si>
  <si>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</si>
  <si>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</si>
  <si>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</si>
  <si>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</si>
  <si>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</si>
  <si>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</si>
  <si>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</si>
  <si>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</si>
  <si>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</si>
  <si>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</si>
  <si>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</si>
  <si>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</si>
  <si>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</si>
  <si>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</si>
  <si>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</si>
  <si>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</si>
  <si>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</si>
  <si>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</si>
  <si>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</si>
  <si>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</si>
  <si>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</si>
  <si>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</si>
  <si>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</si>
  <si>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</si>
  <si>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</si>
  <si>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</si>
  <si>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</si>
  <si>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</si>
  <si>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</si>
  <si>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</si>
  <si>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</si>
  <si>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</si>
  <si>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</si>
  <si>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</si>
  <si>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</si>
  <si>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</si>
  <si>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</si>
  <si>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</si>
  <si>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</si>
  <si>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</si>
  <si>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</si>
  <si>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</si>
  <si>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</si>
  <si>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</si>
  <si>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</si>
  <si>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</si>
  <si>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</si>
  <si>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</si>
  <si>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</si>
  <si>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</si>
  <si>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</si>
  <si>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</si>
  <si>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</si>
  <si>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</si>
  <si>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</si>
  <si>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</si>
  <si>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</si>
  <si>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</si>
  <si>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</si>
  <si>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</si>
  <si>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</si>
  <si>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</si>
  <si>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</si>
  <si>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</si>
  <si>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</si>
  <si>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</si>
  <si>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</si>
  <si>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</si>
  <si>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</si>
  <si>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</si>
  <si>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</si>
  <si>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</si>
  <si>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</si>
  <si>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</si>
  <si>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</si>
  <si>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</si>
  <si>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</si>
  <si>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</si>
  <si>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</si>
  <si>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</si>
  <si>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</si>
  <si>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</si>
  <si>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</si>
  <si>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</si>
  <si>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</si>
  <si>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</si>
  <si>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</si>
  <si>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</si>
  <si>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</si>
  <si>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</si>
  <si>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</si>
  <si>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</si>
  <si>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</si>
  <si>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</si>
  <si>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</si>
  <si>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</si>
  <si>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</si>
  <si>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</si>
  <si>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</si>
  <si>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</si>
  <si>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</si>
  <si>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</si>
  <si>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</si>
  <si>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</si>
  <si>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</si>
  <si>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</si>
  <si>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</si>
  <si>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</si>
  <si>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</si>
  <si>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</si>
  <si>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</si>
  <si>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</si>
  <si>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</si>
  <si>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</si>
  <si>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</si>
  <si>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</si>
  <si>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</si>
  <si>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</si>
  <si>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</si>
  <si>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</si>
  <si>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17/11/16 - VENCIMENTO 01/12/16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</si>
</sst>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637799</v>
      </c>
      <c r="C7" s="9">
        <f t="shared" si="0"/>
        <v>815634</v>
      </c>
      <c r="D7" s="9">
        <f t="shared" si="0"/>
        <v>841316</v>
      </c>
      <c r="E7" s="9">
        <f t="shared" si="0"/>
        <v>565676</v>
      </c>
      <c r="F7" s="9">
        <f t="shared" si="0"/>
        <v>766549</v>
      </c>
      <c r="G7" s="9">
        <f t="shared" si="0"/>
        <v>1277893</v>
      </c>
      <c r="H7" s="9">
        <f t="shared" si="0"/>
        <v>599689</v>
      </c>
      <c r="I7" s="9">
        <f t="shared" si="0"/>
        <v>130796</v>
      </c>
      <c r="J7" s="9">
        <f t="shared" si="0"/>
        <v>340607</v>
      </c>
      <c r="K7" s="9">
        <f t="shared" si="0"/>
        <v>5975959</v>
      </c>
      <c r="L7" s="52"/>
    </row>
    <row r="8" spans="1:11" ht="17.25" customHeight="1">
      <c r="A8" s="10" t="s">
        <v>99</v>
      </c>
      <c r="B8" s="11">
        <f>B9+B12+B16</f>
        <v>304900</v>
      </c>
      <c r="C8" s="11">
        <f aca="true" t="shared" si="1" ref="C8:J8">C9+C12+C16</f>
        <v>399484</v>
      </c>
      <c r="D8" s="11">
        <f t="shared" si="1"/>
        <v>388777</v>
      </c>
      <c r="E8" s="11">
        <f t="shared" si="1"/>
        <v>278332</v>
      </c>
      <c r="F8" s="11">
        <f t="shared" si="1"/>
        <v>366747</v>
      </c>
      <c r="G8" s="11">
        <f t="shared" si="1"/>
        <v>620352</v>
      </c>
      <c r="H8" s="11">
        <f t="shared" si="1"/>
        <v>314639</v>
      </c>
      <c r="I8" s="11">
        <f t="shared" si="1"/>
        <v>58470</v>
      </c>
      <c r="J8" s="11">
        <f t="shared" si="1"/>
        <v>153626</v>
      </c>
      <c r="K8" s="11">
        <f>SUM(B8:J8)</f>
        <v>2885327</v>
      </c>
    </row>
    <row r="9" spans="1:11" ht="17.25" customHeight="1">
      <c r="A9" s="15" t="s">
        <v>17</v>
      </c>
      <c r="B9" s="13">
        <f>+B10+B11</f>
        <v>35254</v>
      </c>
      <c r="C9" s="13">
        <f aca="true" t="shared" si="2" ref="C9:J9">+C10+C11</f>
        <v>48810</v>
      </c>
      <c r="D9" s="13">
        <f t="shared" si="2"/>
        <v>41728</v>
      </c>
      <c r="E9" s="13">
        <f t="shared" si="2"/>
        <v>32467</v>
      </c>
      <c r="F9" s="13">
        <f t="shared" si="2"/>
        <v>37086</v>
      </c>
      <c r="G9" s="13">
        <f t="shared" si="2"/>
        <v>49111</v>
      </c>
      <c r="H9" s="13">
        <f t="shared" si="2"/>
        <v>44777</v>
      </c>
      <c r="I9" s="13">
        <f t="shared" si="2"/>
        <v>7882</v>
      </c>
      <c r="J9" s="13">
        <f t="shared" si="2"/>
        <v>15254</v>
      </c>
      <c r="K9" s="11">
        <f>SUM(B9:J9)</f>
        <v>312369</v>
      </c>
    </row>
    <row r="10" spans="1:11" ht="17.25" customHeight="1">
      <c r="A10" s="29" t="s">
        <v>18</v>
      </c>
      <c r="B10" s="13">
        <v>35254</v>
      </c>
      <c r="C10" s="13">
        <v>48810</v>
      </c>
      <c r="D10" s="13">
        <v>41728</v>
      </c>
      <c r="E10" s="13">
        <v>32467</v>
      </c>
      <c r="F10" s="13">
        <v>37086</v>
      </c>
      <c r="G10" s="13">
        <v>49111</v>
      </c>
      <c r="H10" s="13">
        <v>44777</v>
      </c>
      <c r="I10" s="13">
        <v>7882</v>
      </c>
      <c r="J10" s="13">
        <v>15254</v>
      </c>
      <c r="K10" s="11">
        <f>SUM(B10:J10)</f>
        <v>312369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223222</v>
      </c>
      <c r="C12" s="17">
        <f t="shared" si="3"/>
        <v>293196</v>
      </c>
      <c r="D12" s="17">
        <f t="shared" si="3"/>
        <v>289404</v>
      </c>
      <c r="E12" s="17">
        <f t="shared" si="3"/>
        <v>205984</v>
      </c>
      <c r="F12" s="17">
        <f t="shared" si="3"/>
        <v>267130</v>
      </c>
      <c r="G12" s="17">
        <f t="shared" si="3"/>
        <v>459228</v>
      </c>
      <c r="H12" s="17">
        <f t="shared" si="3"/>
        <v>228096</v>
      </c>
      <c r="I12" s="17">
        <f t="shared" si="3"/>
        <v>41427</v>
      </c>
      <c r="J12" s="17">
        <f t="shared" si="3"/>
        <v>114506</v>
      </c>
      <c r="K12" s="11">
        <f aca="true" t="shared" si="4" ref="K12:K27">SUM(B12:J12)</f>
        <v>2122193</v>
      </c>
    </row>
    <row r="13" spans="1:13" ht="17.25" customHeight="1">
      <c r="A13" s="14" t="s">
        <v>20</v>
      </c>
      <c r="B13" s="13">
        <v>105471</v>
      </c>
      <c r="C13" s="13">
        <v>148241</v>
      </c>
      <c r="D13" s="13">
        <v>150032</v>
      </c>
      <c r="E13" s="13">
        <v>103981</v>
      </c>
      <c r="F13" s="13">
        <v>132750</v>
      </c>
      <c r="G13" s="13">
        <v>215105</v>
      </c>
      <c r="H13" s="13">
        <v>102750</v>
      </c>
      <c r="I13" s="13">
        <v>22787</v>
      </c>
      <c r="J13" s="13">
        <v>59255</v>
      </c>
      <c r="K13" s="11">
        <f t="shared" si="4"/>
        <v>1040372</v>
      </c>
      <c r="L13" s="52"/>
      <c r="M13" s="53"/>
    </row>
    <row r="14" spans="1:12" ht="17.25" customHeight="1">
      <c r="A14" s="14" t="s">
        <v>21</v>
      </c>
      <c r="B14" s="13">
        <v>106728</v>
      </c>
      <c r="C14" s="13">
        <v>128533</v>
      </c>
      <c r="D14" s="13">
        <v>127552</v>
      </c>
      <c r="E14" s="13">
        <v>91485</v>
      </c>
      <c r="F14" s="13">
        <v>123595</v>
      </c>
      <c r="G14" s="13">
        <v>226532</v>
      </c>
      <c r="H14" s="13">
        <v>106491</v>
      </c>
      <c r="I14" s="13">
        <v>15711</v>
      </c>
      <c r="J14" s="13">
        <v>51457</v>
      </c>
      <c r="K14" s="11">
        <f t="shared" si="4"/>
        <v>978084</v>
      </c>
      <c r="L14" s="52"/>
    </row>
    <row r="15" spans="1:11" ht="17.25" customHeight="1">
      <c r="A15" s="14" t="s">
        <v>22</v>
      </c>
      <c r="B15" s="13">
        <v>11023</v>
      </c>
      <c r="C15" s="13">
        <v>16422</v>
      </c>
      <c r="D15" s="13">
        <v>11820</v>
      </c>
      <c r="E15" s="13">
        <v>10518</v>
      </c>
      <c r="F15" s="13">
        <v>10785</v>
      </c>
      <c r="G15" s="13">
        <v>17591</v>
      </c>
      <c r="H15" s="13">
        <v>18855</v>
      </c>
      <c r="I15" s="13">
        <v>2929</v>
      </c>
      <c r="J15" s="13">
        <v>3794</v>
      </c>
      <c r="K15" s="11">
        <f t="shared" si="4"/>
        <v>103737</v>
      </c>
    </row>
    <row r="16" spans="1:11" ht="17.25" customHeight="1">
      <c r="A16" s="15" t="s">
        <v>95</v>
      </c>
      <c r="B16" s="13">
        <f>B17+B18+B19</f>
        <v>46424</v>
      </c>
      <c r="C16" s="13">
        <f aca="true" t="shared" si="5" ref="C16:J16">C17+C18+C19</f>
        <v>57478</v>
      </c>
      <c r="D16" s="13">
        <f t="shared" si="5"/>
        <v>57645</v>
      </c>
      <c r="E16" s="13">
        <f t="shared" si="5"/>
        <v>39881</v>
      </c>
      <c r="F16" s="13">
        <f t="shared" si="5"/>
        <v>62531</v>
      </c>
      <c r="G16" s="13">
        <f t="shared" si="5"/>
        <v>112013</v>
      </c>
      <c r="H16" s="13">
        <f t="shared" si="5"/>
        <v>41766</v>
      </c>
      <c r="I16" s="13">
        <f t="shared" si="5"/>
        <v>9161</v>
      </c>
      <c r="J16" s="13">
        <f t="shared" si="5"/>
        <v>23866</v>
      </c>
      <c r="K16" s="11">
        <f t="shared" si="4"/>
        <v>450765</v>
      </c>
    </row>
    <row r="17" spans="1:11" ht="17.25" customHeight="1">
      <c r="A17" s="14" t="s">
        <v>96</v>
      </c>
      <c r="B17" s="13">
        <v>25340</v>
      </c>
      <c r="C17" s="13">
        <v>33487</v>
      </c>
      <c r="D17" s="13">
        <v>31934</v>
      </c>
      <c r="E17" s="13">
        <v>22180</v>
      </c>
      <c r="F17" s="13">
        <v>35531</v>
      </c>
      <c r="G17" s="13">
        <v>60675</v>
      </c>
      <c r="H17" s="13">
        <v>24129</v>
      </c>
      <c r="I17" s="13">
        <v>5519</v>
      </c>
      <c r="J17" s="13">
        <v>13136</v>
      </c>
      <c r="K17" s="11">
        <f t="shared" si="4"/>
        <v>251931</v>
      </c>
    </row>
    <row r="18" spans="1:11" ht="17.25" customHeight="1">
      <c r="A18" s="14" t="s">
        <v>97</v>
      </c>
      <c r="B18" s="13">
        <v>18780</v>
      </c>
      <c r="C18" s="13">
        <v>20695</v>
      </c>
      <c r="D18" s="13">
        <v>23690</v>
      </c>
      <c r="E18" s="13">
        <v>15795</v>
      </c>
      <c r="F18" s="13">
        <v>24648</v>
      </c>
      <c r="G18" s="13">
        <v>47670</v>
      </c>
      <c r="H18" s="13">
        <v>14404</v>
      </c>
      <c r="I18" s="13">
        <v>3159</v>
      </c>
      <c r="J18" s="13">
        <v>9961</v>
      </c>
      <c r="K18" s="11">
        <f t="shared" si="4"/>
        <v>178802</v>
      </c>
    </row>
    <row r="19" spans="1:11" ht="17.25" customHeight="1">
      <c r="A19" s="14" t="s">
        <v>98</v>
      </c>
      <c r="B19" s="13">
        <v>2304</v>
      </c>
      <c r="C19" s="13">
        <v>3296</v>
      </c>
      <c r="D19" s="13">
        <v>2021</v>
      </c>
      <c r="E19" s="13">
        <v>1906</v>
      </c>
      <c r="F19" s="13">
        <v>2352</v>
      </c>
      <c r="G19" s="13">
        <v>3668</v>
      </c>
      <c r="H19" s="13">
        <v>3233</v>
      </c>
      <c r="I19" s="13">
        <v>483</v>
      </c>
      <c r="J19" s="13">
        <v>769</v>
      </c>
      <c r="K19" s="11">
        <f t="shared" si="4"/>
        <v>20032</v>
      </c>
    </row>
    <row r="20" spans="1:11" ht="17.25" customHeight="1">
      <c r="A20" s="16" t="s">
        <v>23</v>
      </c>
      <c r="B20" s="11">
        <f>+B21+B22+B23</f>
        <v>159165</v>
      </c>
      <c r="C20" s="11">
        <f aca="true" t="shared" si="6" ref="C20:J20">+C21+C22+C23</f>
        <v>181239</v>
      </c>
      <c r="D20" s="11">
        <f t="shared" si="6"/>
        <v>203327</v>
      </c>
      <c r="E20" s="11">
        <f t="shared" si="6"/>
        <v>130138</v>
      </c>
      <c r="F20" s="11">
        <f t="shared" si="6"/>
        <v>203230</v>
      </c>
      <c r="G20" s="11">
        <f t="shared" si="6"/>
        <v>376967</v>
      </c>
      <c r="H20" s="11">
        <f t="shared" si="6"/>
        <v>138685</v>
      </c>
      <c r="I20" s="11">
        <f t="shared" si="6"/>
        <v>32126</v>
      </c>
      <c r="J20" s="11">
        <f t="shared" si="6"/>
        <v>77494</v>
      </c>
      <c r="K20" s="11">
        <f t="shared" si="4"/>
        <v>1502371</v>
      </c>
    </row>
    <row r="21" spans="1:12" ht="17.25" customHeight="1">
      <c r="A21" s="12" t="s">
        <v>24</v>
      </c>
      <c r="B21" s="13">
        <v>83567</v>
      </c>
      <c r="C21" s="13">
        <v>104987</v>
      </c>
      <c r="D21" s="13">
        <v>118547</v>
      </c>
      <c r="E21" s="13">
        <v>74407</v>
      </c>
      <c r="F21" s="13">
        <v>113356</v>
      </c>
      <c r="G21" s="13">
        <v>194793</v>
      </c>
      <c r="H21" s="13">
        <v>76438</v>
      </c>
      <c r="I21" s="13">
        <v>19640</v>
      </c>
      <c r="J21" s="13">
        <v>43837</v>
      </c>
      <c r="K21" s="11">
        <f t="shared" si="4"/>
        <v>829572</v>
      </c>
      <c r="L21" s="52"/>
    </row>
    <row r="22" spans="1:12" ht="17.25" customHeight="1">
      <c r="A22" s="12" t="s">
        <v>25</v>
      </c>
      <c r="B22" s="13">
        <v>70568</v>
      </c>
      <c r="C22" s="13">
        <v>70141</v>
      </c>
      <c r="D22" s="13">
        <v>79689</v>
      </c>
      <c r="E22" s="13">
        <v>51975</v>
      </c>
      <c r="F22" s="13">
        <v>85278</v>
      </c>
      <c r="G22" s="13">
        <v>173530</v>
      </c>
      <c r="H22" s="13">
        <v>55954</v>
      </c>
      <c r="I22" s="13">
        <v>11442</v>
      </c>
      <c r="J22" s="13">
        <v>31897</v>
      </c>
      <c r="K22" s="11">
        <f t="shared" si="4"/>
        <v>630474</v>
      </c>
      <c r="L22" s="52"/>
    </row>
    <row r="23" spans="1:11" ht="17.25" customHeight="1">
      <c r="A23" s="12" t="s">
        <v>26</v>
      </c>
      <c r="B23" s="13">
        <v>5030</v>
      </c>
      <c r="C23" s="13">
        <v>6111</v>
      </c>
      <c r="D23" s="13">
        <v>5091</v>
      </c>
      <c r="E23" s="13">
        <v>3756</v>
      </c>
      <c r="F23" s="13">
        <v>4596</v>
      </c>
      <c r="G23" s="13">
        <v>8644</v>
      </c>
      <c r="H23" s="13">
        <v>6293</v>
      </c>
      <c r="I23" s="13">
        <v>1044</v>
      </c>
      <c r="J23" s="13">
        <v>1760</v>
      </c>
      <c r="K23" s="11">
        <f t="shared" si="4"/>
        <v>42325</v>
      </c>
    </row>
    <row r="24" spans="1:11" ht="17.25" customHeight="1">
      <c r="A24" s="16" t="s">
        <v>27</v>
      </c>
      <c r="B24" s="13">
        <f>+B25+B26</f>
        <v>173734</v>
      </c>
      <c r="C24" s="13">
        <f aca="true" t="shared" si="7" ref="C24:J24">+C25+C26</f>
        <v>234911</v>
      </c>
      <c r="D24" s="13">
        <f t="shared" si="7"/>
        <v>249212</v>
      </c>
      <c r="E24" s="13">
        <f t="shared" si="7"/>
        <v>157206</v>
      </c>
      <c r="F24" s="13">
        <f t="shared" si="7"/>
        <v>196572</v>
      </c>
      <c r="G24" s="13">
        <f t="shared" si="7"/>
        <v>280574</v>
      </c>
      <c r="H24" s="13">
        <f t="shared" si="7"/>
        <v>137800</v>
      </c>
      <c r="I24" s="13">
        <f t="shared" si="7"/>
        <v>40200</v>
      </c>
      <c r="J24" s="13">
        <f t="shared" si="7"/>
        <v>109487</v>
      </c>
      <c r="K24" s="11">
        <f t="shared" si="4"/>
        <v>1579696</v>
      </c>
    </row>
    <row r="25" spans="1:12" ht="17.25" customHeight="1">
      <c r="A25" s="12" t="s">
        <v>131</v>
      </c>
      <c r="B25" s="13">
        <v>69813</v>
      </c>
      <c r="C25" s="13">
        <v>103851</v>
      </c>
      <c r="D25" s="13">
        <v>119469</v>
      </c>
      <c r="E25" s="13">
        <v>74150</v>
      </c>
      <c r="F25" s="13">
        <v>86037</v>
      </c>
      <c r="G25" s="13">
        <v>114790</v>
      </c>
      <c r="H25" s="13">
        <v>57891</v>
      </c>
      <c r="I25" s="13">
        <v>21658</v>
      </c>
      <c r="J25" s="13">
        <v>49774</v>
      </c>
      <c r="K25" s="11">
        <f t="shared" si="4"/>
        <v>697433</v>
      </c>
      <c r="L25" s="52"/>
    </row>
    <row r="26" spans="1:12" ht="17.25" customHeight="1">
      <c r="A26" s="12" t="s">
        <v>132</v>
      </c>
      <c r="B26" s="13">
        <v>103921</v>
      </c>
      <c r="C26" s="13">
        <v>131060</v>
      </c>
      <c r="D26" s="13">
        <v>129743</v>
      </c>
      <c r="E26" s="13">
        <v>83056</v>
      </c>
      <c r="F26" s="13">
        <v>110535</v>
      </c>
      <c r="G26" s="13">
        <v>165784</v>
      </c>
      <c r="H26" s="13">
        <v>79909</v>
      </c>
      <c r="I26" s="13">
        <v>18542</v>
      </c>
      <c r="J26" s="13">
        <v>59713</v>
      </c>
      <c r="K26" s="11">
        <f t="shared" si="4"/>
        <v>882263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8565</v>
      </c>
      <c r="I27" s="11">
        <v>0</v>
      </c>
      <c r="J27" s="11">
        <v>0</v>
      </c>
      <c r="K27" s="11">
        <f t="shared" si="4"/>
        <v>8565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8007.43</v>
      </c>
      <c r="I35" s="19">
        <v>0</v>
      </c>
      <c r="J35" s="19">
        <v>0</v>
      </c>
      <c r="K35" s="23">
        <f>SUM(B35:J35)</f>
        <v>8007.43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3703246.49</v>
      </c>
      <c r="C47" s="22">
        <f aca="true" t="shared" si="12" ref="C47:H47">+C48+C57</f>
        <v>5418297.98</v>
      </c>
      <c r="D47" s="22">
        <f t="shared" si="12"/>
        <v>6416159.08</v>
      </c>
      <c r="E47" s="22">
        <f t="shared" si="12"/>
        <v>3595402.88</v>
      </c>
      <c r="F47" s="22">
        <f t="shared" si="12"/>
        <v>4845354.88</v>
      </c>
      <c r="G47" s="22">
        <f t="shared" si="12"/>
        <v>6772114.15</v>
      </c>
      <c r="H47" s="22">
        <f t="shared" si="12"/>
        <v>3594498.64</v>
      </c>
      <c r="I47" s="22">
        <f>+I48+I57</f>
        <v>661755.5499999999</v>
      </c>
      <c r="J47" s="22">
        <f>+J48+J57</f>
        <v>1037268.23</v>
      </c>
      <c r="K47" s="22">
        <f>SUM(B47:J47)</f>
        <v>36044097.879999995</v>
      </c>
    </row>
    <row r="48" spans="1:11" ht="17.25" customHeight="1">
      <c r="A48" s="16" t="s">
        <v>113</v>
      </c>
      <c r="B48" s="23">
        <f>SUM(B49:B56)</f>
        <v>3684445.52</v>
      </c>
      <c r="C48" s="23">
        <f aca="true" t="shared" si="13" ref="C48:J48">SUM(C49:C56)</f>
        <v>5394618.57</v>
      </c>
      <c r="D48" s="23">
        <f t="shared" si="13"/>
        <v>6390322.5600000005</v>
      </c>
      <c r="E48" s="23">
        <f t="shared" si="13"/>
        <v>3572684.36</v>
      </c>
      <c r="F48" s="23">
        <f t="shared" si="13"/>
        <v>4821600.04</v>
      </c>
      <c r="G48" s="23">
        <f t="shared" si="13"/>
        <v>6742412.390000001</v>
      </c>
      <c r="H48" s="23">
        <f t="shared" si="13"/>
        <v>3574339.44</v>
      </c>
      <c r="I48" s="23">
        <f t="shared" si="13"/>
        <v>661755.5499999999</v>
      </c>
      <c r="J48" s="23">
        <f t="shared" si="13"/>
        <v>1023254.64</v>
      </c>
      <c r="K48" s="23">
        <f aca="true" t="shared" si="14" ref="K48:K57">SUM(B48:J48)</f>
        <v>35865433.07</v>
      </c>
    </row>
    <row r="49" spans="1:11" ht="17.25" customHeight="1">
      <c r="A49" s="34" t="s">
        <v>44</v>
      </c>
      <c r="B49" s="23">
        <f aca="true" t="shared" si="15" ref="B49:H49">ROUND(B30*B7,2)</f>
        <v>1772060.74</v>
      </c>
      <c r="C49" s="23">
        <f t="shared" si="15"/>
        <v>2529770.41</v>
      </c>
      <c r="D49" s="23">
        <f t="shared" si="15"/>
        <v>2944269.47</v>
      </c>
      <c r="E49" s="23">
        <f t="shared" si="15"/>
        <v>1683621.48</v>
      </c>
      <c r="F49" s="23">
        <f t="shared" si="15"/>
        <v>2257946.73</v>
      </c>
      <c r="G49" s="23">
        <f t="shared" si="15"/>
        <v>3176203.05</v>
      </c>
      <c r="H49" s="23">
        <f t="shared" si="15"/>
        <v>1709173.62</v>
      </c>
      <c r="I49" s="23">
        <f>ROUND(I30*I7,2)</f>
        <v>660689.83</v>
      </c>
      <c r="J49" s="23">
        <f>ROUND(J30*J7,2)</f>
        <v>1021037.6</v>
      </c>
      <c r="K49" s="23">
        <f t="shared" si="14"/>
        <v>17754772.930000003</v>
      </c>
    </row>
    <row r="50" spans="1:11" ht="17.25" customHeight="1">
      <c r="A50" s="34" t="s">
        <v>45</v>
      </c>
      <c r="B50" s="19">
        <v>0</v>
      </c>
      <c r="C50" s="23">
        <f>ROUND(C31*C7,2)</f>
        <v>5623.13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5623.13</v>
      </c>
    </row>
    <row r="51" spans="1:11" ht="17.25" customHeight="1">
      <c r="A51" s="66" t="s">
        <v>106</v>
      </c>
      <c r="B51" s="67">
        <f aca="true" t="shared" si="16" ref="B51:H51">ROUND(B32*B7,2)</f>
        <v>-3061.44</v>
      </c>
      <c r="C51" s="67">
        <f t="shared" si="16"/>
        <v>-3996.61</v>
      </c>
      <c r="D51" s="67">
        <f t="shared" si="16"/>
        <v>-4206.58</v>
      </c>
      <c r="E51" s="67">
        <f t="shared" si="16"/>
        <v>-2591.05</v>
      </c>
      <c r="F51" s="67">
        <f t="shared" si="16"/>
        <v>-3602.78</v>
      </c>
      <c r="G51" s="67">
        <f t="shared" si="16"/>
        <v>-4983.78</v>
      </c>
      <c r="H51" s="67">
        <f t="shared" si="16"/>
        <v>-2758.57</v>
      </c>
      <c r="I51" s="19">
        <v>0</v>
      </c>
      <c r="J51" s="19">
        <v>0</v>
      </c>
      <c r="K51" s="67">
        <f>SUM(B51:J51)</f>
        <v>-25200.809999999998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8007.43</v>
      </c>
      <c r="I53" s="31">
        <f>+I35</f>
        <v>0</v>
      </c>
      <c r="J53" s="31">
        <f>+J35</f>
        <v>0</v>
      </c>
      <c r="K53" s="23">
        <f t="shared" si="14"/>
        <v>8007.43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23">
        <f t="shared" si="14"/>
        <v>18082824.43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-2077401.7800000003</v>
      </c>
      <c r="C61" s="35">
        <f t="shared" si="17"/>
        <v>-3010411.3600000003</v>
      </c>
      <c r="D61" s="35">
        <f t="shared" si="17"/>
        <v>-3573379.58</v>
      </c>
      <c r="E61" s="35">
        <f t="shared" si="17"/>
        <v>-2111916.75</v>
      </c>
      <c r="F61" s="35">
        <f t="shared" si="17"/>
        <v>-2757946.3</v>
      </c>
      <c r="G61" s="35">
        <f t="shared" si="17"/>
        <v>-3764484.43</v>
      </c>
      <c r="H61" s="35">
        <f t="shared" si="17"/>
        <v>-2004265.49</v>
      </c>
      <c r="I61" s="35">
        <f t="shared" si="17"/>
        <v>-97588.43</v>
      </c>
      <c r="J61" s="35">
        <f t="shared" si="17"/>
        <v>-68861.7</v>
      </c>
      <c r="K61" s="35">
        <f>SUM(B61:J61)</f>
        <v>-19466255.819999997</v>
      </c>
    </row>
    <row r="62" spans="1:11" ht="18.75" customHeight="1">
      <c r="A62" s="16" t="s">
        <v>75</v>
      </c>
      <c r="B62" s="35">
        <f aca="true" t="shared" si="18" ref="B62:J62">B63+B64+B65+B66+B67+B68</f>
        <v>-189037.83000000002</v>
      </c>
      <c r="C62" s="35">
        <f t="shared" si="18"/>
        <v>-187917.48</v>
      </c>
      <c r="D62" s="35">
        <f t="shared" si="18"/>
        <v>-176364.28999999998</v>
      </c>
      <c r="E62" s="35">
        <f t="shared" si="18"/>
        <v>-246809.39</v>
      </c>
      <c r="F62" s="35">
        <f t="shared" si="18"/>
        <v>-226667.90000000002</v>
      </c>
      <c r="G62" s="35">
        <f t="shared" si="18"/>
        <v>-241285.11999999997</v>
      </c>
      <c r="H62" s="35">
        <f t="shared" si="18"/>
        <v>-170152.6</v>
      </c>
      <c r="I62" s="35">
        <f t="shared" si="18"/>
        <v>-29951.6</v>
      </c>
      <c r="J62" s="35">
        <f t="shared" si="18"/>
        <v>-57965.2</v>
      </c>
      <c r="K62" s="35">
        <f aca="true" t="shared" si="19" ref="K62:K91">SUM(B62:J62)</f>
        <v>-1526151.4100000001</v>
      </c>
    </row>
    <row r="63" spans="1:11" ht="18.75" customHeight="1">
      <c r="A63" s="12" t="s">
        <v>76</v>
      </c>
      <c r="B63" s="35">
        <f>-ROUND(B9*$D$3,2)</f>
        <v>-133965.2</v>
      </c>
      <c r="C63" s="35">
        <f aca="true" t="shared" si="20" ref="C63:J63">-ROUND(C9*$D$3,2)</f>
        <v>-185478</v>
      </c>
      <c r="D63" s="35">
        <f t="shared" si="20"/>
        <v>-158566.4</v>
      </c>
      <c r="E63" s="35">
        <f t="shared" si="20"/>
        <v>-123374.6</v>
      </c>
      <c r="F63" s="35">
        <f t="shared" si="20"/>
        <v>-140926.8</v>
      </c>
      <c r="G63" s="35">
        <f t="shared" si="20"/>
        <v>-186621.8</v>
      </c>
      <c r="H63" s="35">
        <f t="shared" si="20"/>
        <v>-170152.6</v>
      </c>
      <c r="I63" s="35">
        <f t="shared" si="20"/>
        <v>-29951.6</v>
      </c>
      <c r="J63" s="35">
        <f t="shared" si="20"/>
        <v>-57965.2</v>
      </c>
      <c r="K63" s="35">
        <f t="shared" si="19"/>
        <v>-1187002.2000000002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-1212.2</v>
      </c>
      <c r="C65" s="35">
        <v>-433.2</v>
      </c>
      <c r="D65" s="35">
        <v>-231.8</v>
      </c>
      <c r="E65" s="35">
        <v>-1900</v>
      </c>
      <c r="F65" s="35">
        <v>-623.2</v>
      </c>
      <c r="G65" s="35">
        <v>-516.8</v>
      </c>
      <c r="H65" s="19">
        <v>0</v>
      </c>
      <c r="I65" s="19">
        <v>0</v>
      </c>
      <c r="J65" s="19">
        <v>0</v>
      </c>
      <c r="K65" s="35">
        <f t="shared" si="19"/>
        <v>-4917.2</v>
      </c>
    </row>
    <row r="66" spans="1:11" ht="18.75" customHeight="1">
      <c r="A66" s="12" t="s">
        <v>107</v>
      </c>
      <c r="B66" s="35">
        <v>-133</v>
      </c>
      <c r="C66" s="19">
        <v>0</v>
      </c>
      <c r="D66" s="19">
        <v>0</v>
      </c>
      <c r="E66" s="35">
        <v>-186.2</v>
      </c>
      <c r="F66" s="35">
        <v>-26.6</v>
      </c>
      <c r="G66" s="35">
        <v>-133</v>
      </c>
      <c r="H66" s="19">
        <v>0</v>
      </c>
      <c r="I66" s="19">
        <v>0</v>
      </c>
      <c r="J66" s="19">
        <v>0</v>
      </c>
      <c r="K66" s="35">
        <f t="shared" si="19"/>
        <v>-478.8</v>
      </c>
    </row>
    <row r="67" spans="1:11" ht="18.75" customHeight="1">
      <c r="A67" s="12" t="s">
        <v>53</v>
      </c>
      <c r="B67" s="35">
        <v>-53727.43</v>
      </c>
      <c r="C67" s="35">
        <v>-2006.28</v>
      </c>
      <c r="D67" s="35">
        <v>-17566.09</v>
      </c>
      <c r="E67" s="35">
        <v>-121348.59</v>
      </c>
      <c r="F67" s="35">
        <v>-85091.3</v>
      </c>
      <c r="G67" s="35">
        <v>-54013.52</v>
      </c>
      <c r="H67" s="19">
        <v>0</v>
      </c>
      <c r="I67" s="19">
        <v>0</v>
      </c>
      <c r="J67" s="19">
        <v>0</v>
      </c>
      <c r="K67" s="35">
        <f t="shared" si="19"/>
        <v>-333753.21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-1888363.9500000002</v>
      </c>
      <c r="C69" s="67">
        <f t="shared" si="21"/>
        <v>-2822493.8800000004</v>
      </c>
      <c r="D69" s="67">
        <f t="shared" si="21"/>
        <v>-3397015.29</v>
      </c>
      <c r="E69" s="67">
        <f t="shared" si="21"/>
        <v>-1865107.36</v>
      </c>
      <c r="F69" s="67">
        <f t="shared" si="21"/>
        <v>-2531278.4</v>
      </c>
      <c r="G69" s="67">
        <f t="shared" si="21"/>
        <v>-3523199.31</v>
      </c>
      <c r="H69" s="67">
        <f t="shared" si="21"/>
        <v>-1834112.89</v>
      </c>
      <c r="I69" s="67">
        <f t="shared" si="21"/>
        <v>-67636.83</v>
      </c>
      <c r="J69" s="67">
        <f t="shared" si="21"/>
        <v>-10896.5</v>
      </c>
      <c r="K69" s="67">
        <f t="shared" si="19"/>
        <v>-17940104.41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67">
        <v>-76620.13</v>
      </c>
      <c r="C95" s="67">
        <v>-114546.01</v>
      </c>
      <c r="D95" s="67">
        <v>-138053.96</v>
      </c>
      <c r="E95" s="67">
        <v>-75692.28</v>
      </c>
      <c r="F95" s="67">
        <v>-102701.42</v>
      </c>
      <c r="G95" s="67">
        <v>-142859.94</v>
      </c>
      <c r="H95" s="67">
        <v>-74409.24</v>
      </c>
      <c r="I95" s="19">
        <v>0</v>
      </c>
      <c r="J95" s="19">
        <v>0</v>
      </c>
      <c r="K95" s="67">
        <f>SUM(B95:J95)</f>
        <v>-724882.98</v>
      </c>
      <c r="L95" s="55"/>
    </row>
    <row r="96" spans="1:12" ht="18.75" customHeight="1">
      <c r="A96" s="12" t="s">
        <v>116</v>
      </c>
      <c r="B96" s="67">
        <v>-1796507.32</v>
      </c>
      <c r="C96" s="67">
        <v>-2685752.95</v>
      </c>
      <c r="D96" s="67">
        <v>-3236942.47</v>
      </c>
      <c r="E96" s="67">
        <v>-1774752.08</v>
      </c>
      <c r="F96" s="67">
        <v>-2408033.65</v>
      </c>
      <c r="G96" s="67">
        <v>-3349627.84</v>
      </c>
      <c r="H96" s="67">
        <v>-1744668.65</v>
      </c>
      <c r="I96" s="19">
        <v>0</v>
      </c>
      <c r="J96" s="19">
        <v>0</v>
      </c>
      <c r="K96" s="67">
        <f>SUM(B96:J96)</f>
        <v>-16996284.96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1625844.7099999997</v>
      </c>
      <c r="C104" s="24">
        <f t="shared" si="22"/>
        <v>2407886.6199999996</v>
      </c>
      <c r="D104" s="24">
        <f t="shared" si="22"/>
        <v>2842779.5000000005</v>
      </c>
      <c r="E104" s="24">
        <f t="shared" si="22"/>
        <v>1483486.1299999997</v>
      </c>
      <c r="F104" s="24">
        <f t="shared" si="22"/>
        <v>2087408.5799999998</v>
      </c>
      <c r="G104" s="24">
        <f t="shared" si="22"/>
        <v>3007629.72</v>
      </c>
      <c r="H104" s="24">
        <f t="shared" si="22"/>
        <v>1590233.15</v>
      </c>
      <c r="I104" s="24">
        <f>+I105+I106</f>
        <v>564167.12</v>
      </c>
      <c r="J104" s="24">
        <f>+J105+J106</f>
        <v>968406.53</v>
      </c>
      <c r="K104" s="48">
        <f>SUM(B104:J104)</f>
        <v>16577842.059999999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1607043.7399999998</v>
      </c>
      <c r="C105" s="24">
        <f t="shared" si="23"/>
        <v>2384207.2099999995</v>
      </c>
      <c r="D105" s="24">
        <f t="shared" si="23"/>
        <v>2816942.9800000004</v>
      </c>
      <c r="E105" s="24">
        <f t="shared" si="23"/>
        <v>1460767.6099999996</v>
      </c>
      <c r="F105" s="24">
        <f t="shared" si="23"/>
        <v>2063653.7399999998</v>
      </c>
      <c r="G105" s="24">
        <f t="shared" si="23"/>
        <v>2977927.9600000004</v>
      </c>
      <c r="H105" s="24">
        <f t="shared" si="23"/>
        <v>1570073.95</v>
      </c>
      <c r="I105" s="24">
        <f t="shared" si="23"/>
        <v>564167.12</v>
      </c>
      <c r="J105" s="24">
        <f t="shared" si="23"/>
        <v>954392.9400000001</v>
      </c>
      <c r="K105" s="48">
        <f>SUM(B105:J105)</f>
        <v>16399177.249999998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16577842.079999998</v>
      </c>
      <c r="L112" s="54"/>
    </row>
    <row r="113" spans="1:11" ht="18.75" customHeight="1">
      <c r="A113" s="26" t="s">
        <v>71</v>
      </c>
      <c r="B113" s="27">
        <v>205977.6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205977.6</v>
      </c>
    </row>
    <row r="114" spans="1:11" ht="18.75" customHeight="1">
      <c r="A114" s="26" t="s">
        <v>72</v>
      </c>
      <c r="B114" s="27">
        <v>1419867.11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1419867.11</v>
      </c>
    </row>
    <row r="115" spans="1:11" ht="18.75" customHeight="1">
      <c r="A115" s="26" t="s">
        <v>73</v>
      </c>
      <c r="B115" s="40">
        <v>0</v>
      </c>
      <c r="C115" s="27">
        <f>+C104</f>
        <v>2407886.6199999996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2407886.6199999996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2842779.5000000005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2842779.5000000005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1483486.1299999997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1483486.1299999997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414306.64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414306.64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764763.27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764763.27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100418.23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100418.23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807920.44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807920.44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883453.52</v>
      </c>
      <c r="H122" s="40">
        <v>0</v>
      </c>
      <c r="I122" s="40">
        <v>0</v>
      </c>
      <c r="J122" s="40">
        <v>0</v>
      </c>
      <c r="K122" s="41">
        <f t="shared" si="25"/>
        <v>883453.52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68874.23</v>
      </c>
      <c r="H123" s="40">
        <v>0</v>
      </c>
      <c r="I123" s="40">
        <v>0</v>
      </c>
      <c r="J123" s="40">
        <v>0</v>
      </c>
      <c r="K123" s="41">
        <f t="shared" si="25"/>
        <v>68874.23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455948.1</v>
      </c>
      <c r="H124" s="40">
        <v>0</v>
      </c>
      <c r="I124" s="40">
        <v>0</v>
      </c>
      <c r="J124" s="40">
        <v>0</v>
      </c>
      <c r="K124" s="41">
        <f t="shared" si="25"/>
        <v>455948.1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426941.26</v>
      </c>
      <c r="H125" s="40">
        <v>0</v>
      </c>
      <c r="I125" s="40">
        <v>0</v>
      </c>
      <c r="J125" s="40">
        <v>0</v>
      </c>
      <c r="K125" s="41">
        <f t="shared" si="25"/>
        <v>426941.26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1172412.61</v>
      </c>
      <c r="H126" s="40">
        <v>0</v>
      </c>
      <c r="I126" s="40">
        <v>0</v>
      </c>
      <c r="J126" s="40">
        <v>0</v>
      </c>
      <c r="K126" s="41">
        <f t="shared" si="25"/>
        <v>1172412.61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595059.2</v>
      </c>
      <c r="I127" s="40">
        <v>0</v>
      </c>
      <c r="J127" s="40">
        <v>0</v>
      </c>
      <c r="K127" s="41">
        <f t="shared" si="25"/>
        <v>595059.2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995173.96</v>
      </c>
      <c r="I128" s="40">
        <v>0</v>
      </c>
      <c r="J128" s="40">
        <v>0</v>
      </c>
      <c r="K128" s="41">
        <f t="shared" si="25"/>
        <v>995173.96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564167.12</v>
      </c>
      <c r="J129" s="40">
        <v>0</v>
      </c>
      <c r="K129" s="41">
        <f t="shared" si="25"/>
        <v>564167.12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968406.54</v>
      </c>
      <c r="K130" s="44">
        <f t="shared" si="25"/>
        <v>968406.54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2016-11-30T18:36:45Z</dcterms:modified>
  <cp:category/>
  <cp:version/>
  <cp:contentType/>
  <cp:contentStatus/>
</cp:coreProperties>
</file>