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<sst xmlns="http://schemas.openxmlformats.org/spreadsheetml/2006/main" count="134" uniqueCount="134">
  <si>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</si>
  <si>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</si>
  <si>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</si>
  <si>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</si>
  <si>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</si>
  <si>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</si>
  <si>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</si>
  <si>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</si>
  <si>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</si>
  <si>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</si>
  <si>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</si>
  <si>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</si>
  <si>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</si>
  <si>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</si>
  <si>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</si>
  <si>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</si>
  <si>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</si>
  <si>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</si>
  <si>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</si>
  <si>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</si>
  <si>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</si>
  <si>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</si>
  <si>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</si>
  <si>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</si>
  <si>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</si>
  <si>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</si>
  <si>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</si>
  <si>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</si>
  <si>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</si>
  <si>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</si>
  <si>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</si>
  <si>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</si>
  <si>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</si>
  <si>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</si>
  <si>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</si>
  <si>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</si>
  <si>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</si>
  <si>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</si>
  <si>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</si>
  <si>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</si>
  <si>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</si>
  <si>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</si>
  <si>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</si>
  <si>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</si>
  <si>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</si>
  <si>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</si>
  <si>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</si>
  <si>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</si>
  <si>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</si>
  <si>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</si>
  <si>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</si>
  <si>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</si>
  <si>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</si>
  <si>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</si>
  <si>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</si>
  <si>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</si>
  <si>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</si>
  <si>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</si>
  <si>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</si>
  <si>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</si>
  <si>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</si>
  <si>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</si>
  <si>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</si>
  <si>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</si>
  <si>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</si>
  <si>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</si>
  <si>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</si>
  <si>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</si>
  <si>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</si>
  <si>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</si>
  <si>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</si>
  <si>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</si>
  <si>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</si>
  <si>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</si>
  <si>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</si>
  <si>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</si>
  <si>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</si>
  <si>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</si>
  <si>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</si>
  <si>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</si>
  <si>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</si>
  <si>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</si>
  <si>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</si>
  <si>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</si>
  <si>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</si>
  <si>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</si>
  <si>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</si>
  <si>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</si>
  <si>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</si>
  <si>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</si>
  <si>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</si>
  <si>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</si>
  <si>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</si>
  <si>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</si>
  <si>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</si>
  <si>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</si>
  <si>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</si>
  <si>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</si>
  <si>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</si>
  <si>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</si>
  <si>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</si>
  <si>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</si>
  <si>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</si>
  <si>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</si>
  <si>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</si>
  <si>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</si>
  <si>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</si>
  <si>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</si>
  <si>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</si>
  <si>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</si>
  <si>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</si>
  <si>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</si>
  <si>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</si>
  <si>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</si>
  <si>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</si>
  <si>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</si>
  <si>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</si>
  <si>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</si>
  <si>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</si>
  <si>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</si>
  <si>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</si>
  <si>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</si>
  <si>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</si>
  <si>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</si>
  <si>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</si>
  <si>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</si>
  <si>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</si>
  <si>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</si>
  <si>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</si>
  <si>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</si>
  <si>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</si>
  <si>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</si>
  <si>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</si>
  <si>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13/11/16 - VENCIMENTO 25/11/16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</si>
</sst>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150319</v>
      </c>
      <c r="C7" s="9">
        <f t="shared" si="0"/>
        <v>201213</v>
      </c>
      <c r="D7" s="9">
        <f t="shared" si="0"/>
        <v>219809</v>
      </c>
      <c r="E7" s="9">
        <f t="shared" si="0"/>
        <v>121688</v>
      </c>
      <c r="F7" s="9">
        <f t="shared" si="0"/>
        <v>203521</v>
      </c>
      <c r="G7" s="9">
        <f t="shared" si="0"/>
        <v>344609</v>
      </c>
      <c r="H7" s="9">
        <f t="shared" si="0"/>
        <v>118189</v>
      </c>
      <c r="I7" s="9">
        <f t="shared" si="0"/>
        <v>23693</v>
      </c>
      <c r="J7" s="9">
        <f t="shared" si="0"/>
        <v>102950</v>
      </c>
      <c r="K7" s="9">
        <f t="shared" si="0"/>
        <v>1485991</v>
      </c>
      <c r="L7" s="52"/>
    </row>
    <row r="8" spans="1:11" ht="17.25" customHeight="1">
      <c r="A8" s="10" t="s">
        <v>99</v>
      </c>
      <c r="B8" s="11">
        <f>B9+B12+B16</f>
        <v>72433</v>
      </c>
      <c r="C8" s="11">
        <f aca="true" t="shared" si="1" ref="C8:J8">C9+C12+C16</f>
        <v>101099</v>
      </c>
      <c r="D8" s="11">
        <f t="shared" si="1"/>
        <v>104131</v>
      </c>
      <c r="E8" s="11">
        <f t="shared" si="1"/>
        <v>61078</v>
      </c>
      <c r="F8" s="11">
        <f t="shared" si="1"/>
        <v>97105</v>
      </c>
      <c r="G8" s="11">
        <f t="shared" si="1"/>
        <v>169538</v>
      </c>
      <c r="H8" s="11">
        <f t="shared" si="1"/>
        <v>64723</v>
      </c>
      <c r="I8" s="11">
        <f t="shared" si="1"/>
        <v>10634</v>
      </c>
      <c r="J8" s="11">
        <f t="shared" si="1"/>
        <v>48969</v>
      </c>
      <c r="K8" s="11">
        <f>SUM(B8:J8)</f>
        <v>729710</v>
      </c>
    </row>
    <row r="9" spans="1:11" ht="17.25" customHeight="1">
      <c r="A9" s="15" t="s">
        <v>17</v>
      </c>
      <c r="B9" s="13">
        <f>+B10+B11</f>
        <v>12535</v>
      </c>
      <c r="C9" s="13">
        <f aca="true" t="shared" si="2" ref="C9:J9">+C10+C11</f>
        <v>18708</v>
      </c>
      <c r="D9" s="13">
        <f t="shared" si="2"/>
        <v>17995</v>
      </c>
      <c r="E9" s="13">
        <f t="shared" si="2"/>
        <v>10692</v>
      </c>
      <c r="F9" s="13">
        <f t="shared" si="2"/>
        <v>14136</v>
      </c>
      <c r="G9" s="13">
        <f t="shared" si="2"/>
        <v>17475</v>
      </c>
      <c r="H9" s="13">
        <f t="shared" si="2"/>
        <v>11864</v>
      </c>
      <c r="I9" s="13">
        <f t="shared" si="2"/>
        <v>2218</v>
      </c>
      <c r="J9" s="13">
        <f t="shared" si="2"/>
        <v>8180</v>
      </c>
      <c r="K9" s="11">
        <f>SUM(B9:J9)</f>
        <v>113803</v>
      </c>
    </row>
    <row r="10" spans="1:11" ht="17.25" customHeight="1">
      <c r="A10" s="29" t="s">
        <v>18</v>
      </c>
      <c r="B10" s="13">
        <v>12535</v>
      </c>
      <c r="C10" s="13">
        <v>18708</v>
      </c>
      <c r="D10" s="13">
        <v>17995</v>
      </c>
      <c r="E10" s="13">
        <v>10692</v>
      </c>
      <c r="F10" s="13">
        <v>14136</v>
      </c>
      <c r="G10" s="13">
        <v>17475</v>
      </c>
      <c r="H10" s="13">
        <v>11864</v>
      </c>
      <c r="I10" s="13">
        <v>2218</v>
      </c>
      <c r="J10" s="13">
        <v>8180</v>
      </c>
      <c r="K10" s="11">
        <f>SUM(B10:J10)</f>
        <v>113803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47531</v>
      </c>
      <c r="C12" s="17">
        <f t="shared" si="3"/>
        <v>66700</v>
      </c>
      <c r="D12" s="17">
        <f t="shared" si="3"/>
        <v>69408</v>
      </c>
      <c r="E12" s="17">
        <f t="shared" si="3"/>
        <v>40930</v>
      </c>
      <c r="F12" s="17">
        <f t="shared" si="3"/>
        <v>64224</v>
      </c>
      <c r="G12" s="17">
        <f t="shared" si="3"/>
        <v>115559</v>
      </c>
      <c r="H12" s="17">
        <f t="shared" si="3"/>
        <v>43279</v>
      </c>
      <c r="I12" s="17">
        <f t="shared" si="3"/>
        <v>6649</v>
      </c>
      <c r="J12" s="17">
        <f t="shared" si="3"/>
        <v>32832</v>
      </c>
      <c r="K12" s="11">
        <f aca="true" t="shared" si="4" ref="K12:K27">SUM(B12:J12)</f>
        <v>487112</v>
      </c>
    </row>
    <row r="13" spans="1:13" ht="17.25" customHeight="1">
      <c r="A13" s="14" t="s">
        <v>20</v>
      </c>
      <c r="B13" s="13">
        <v>21454</v>
      </c>
      <c r="C13" s="13">
        <v>32820</v>
      </c>
      <c r="D13" s="13">
        <v>34496</v>
      </c>
      <c r="E13" s="13">
        <v>20288</v>
      </c>
      <c r="F13" s="13">
        <v>28937</v>
      </c>
      <c r="G13" s="13">
        <v>47609</v>
      </c>
      <c r="H13" s="13">
        <v>17509</v>
      </c>
      <c r="I13" s="13">
        <v>3540</v>
      </c>
      <c r="J13" s="13">
        <v>16584</v>
      </c>
      <c r="K13" s="11">
        <f t="shared" si="4"/>
        <v>223237</v>
      </c>
      <c r="L13" s="52"/>
      <c r="M13" s="53"/>
    </row>
    <row r="14" spans="1:12" ht="17.25" customHeight="1">
      <c r="A14" s="14" t="s">
        <v>21</v>
      </c>
      <c r="B14" s="13">
        <v>24805</v>
      </c>
      <c r="C14" s="13">
        <v>32065</v>
      </c>
      <c r="D14" s="13">
        <v>33565</v>
      </c>
      <c r="E14" s="13">
        <v>19517</v>
      </c>
      <c r="F14" s="13">
        <v>34082</v>
      </c>
      <c r="G14" s="13">
        <v>66039</v>
      </c>
      <c r="H14" s="13">
        <v>24176</v>
      </c>
      <c r="I14" s="13">
        <v>2904</v>
      </c>
      <c r="J14" s="13">
        <v>15739</v>
      </c>
      <c r="K14" s="11">
        <f t="shared" si="4"/>
        <v>252892</v>
      </c>
      <c r="L14" s="52"/>
    </row>
    <row r="15" spans="1:11" ht="17.25" customHeight="1">
      <c r="A15" s="14" t="s">
        <v>22</v>
      </c>
      <c r="B15" s="13">
        <v>1272</v>
      </c>
      <c r="C15" s="13">
        <v>1815</v>
      </c>
      <c r="D15" s="13">
        <v>1347</v>
      </c>
      <c r="E15" s="13">
        <v>1125</v>
      </c>
      <c r="F15" s="13">
        <v>1205</v>
      </c>
      <c r="G15" s="13">
        <v>1911</v>
      </c>
      <c r="H15" s="13">
        <v>1594</v>
      </c>
      <c r="I15" s="13">
        <v>205</v>
      </c>
      <c r="J15" s="13">
        <v>509</v>
      </c>
      <c r="K15" s="11">
        <f t="shared" si="4"/>
        <v>10983</v>
      </c>
    </row>
    <row r="16" spans="1:11" ht="17.25" customHeight="1">
      <c r="A16" s="15" t="s">
        <v>95</v>
      </c>
      <c r="B16" s="13">
        <f>B17+B18+B19</f>
        <v>12367</v>
      </c>
      <c r="C16" s="13">
        <f aca="true" t="shared" si="5" ref="C16:J16">C17+C18+C19</f>
        <v>15691</v>
      </c>
      <c r="D16" s="13">
        <f t="shared" si="5"/>
        <v>16728</v>
      </c>
      <c r="E16" s="13">
        <f t="shared" si="5"/>
        <v>9456</v>
      </c>
      <c r="F16" s="13">
        <f t="shared" si="5"/>
        <v>18745</v>
      </c>
      <c r="G16" s="13">
        <f t="shared" si="5"/>
        <v>36504</v>
      </c>
      <c r="H16" s="13">
        <f t="shared" si="5"/>
        <v>9580</v>
      </c>
      <c r="I16" s="13">
        <f t="shared" si="5"/>
        <v>1767</v>
      </c>
      <c r="J16" s="13">
        <f t="shared" si="5"/>
        <v>7957</v>
      </c>
      <c r="K16" s="11">
        <f t="shared" si="4"/>
        <v>128795</v>
      </c>
    </row>
    <row r="17" spans="1:11" ht="17.25" customHeight="1">
      <c r="A17" s="14" t="s">
        <v>96</v>
      </c>
      <c r="B17" s="13">
        <v>6512</v>
      </c>
      <c r="C17" s="13">
        <v>8589</v>
      </c>
      <c r="D17" s="13">
        <v>8716</v>
      </c>
      <c r="E17" s="13">
        <v>5079</v>
      </c>
      <c r="F17" s="13">
        <v>9591</v>
      </c>
      <c r="G17" s="13">
        <v>16434</v>
      </c>
      <c r="H17" s="13">
        <v>4776</v>
      </c>
      <c r="I17" s="13">
        <v>1038</v>
      </c>
      <c r="J17" s="13">
        <v>4142</v>
      </c>
      <c r="K17" s="11">
        <f t="shared" si="4"/>
        <v>64877</v>
      </c>
    </row>
    <row r="18" spans="1:11" ht="17.25" customHeight="1">
      <c r="A18" s="14" t="s">
        <v>97</v>
      </c>
      <c r="B18" s="13">
        <v>5507</v>
      </c>
      <c r="C18" s="13">
        <v>6575</v>
      </c>
      <c r="D18" s="13">
        <v>7659</v>
      </c>
      <c r="E18" s="13">
        <v>4098</v>
      </c>
      <c r="F18" s="13">
        <v>8783</v>
      </c>
      <c r="G18" s="13">
        <v>19574</v>
      </c>
      <c r="H18" s="13">
        <v>4484</v>
      </c>
      <c r="I18" s="13">
        <v>680</v>
      </c>
      <c r="J18" s="13">
        <v>3657</v>
      </c>
      <c r="K18" s="11">
        <f t="shared" si="4"/>
        <v>61017</v>
      </c>
    </row>
    <row r="19" spans="1:11" ht="17.25" customHeight="1">
      <c r="A19" s="14" t="s">
        <v>98</v>
      </c>
      <c r="B19" s="13">
        <v>348</v>
      </c>
      <c r="C19" s="13">
        <v>527</v>
      </c>
      <c r="D19" s="13">
        <v>353</v>
      </c>
      <c r="E19" s="13">
        <v>279</v>
      </c>
      <c r="F19" s="13">
        <v>371</v>
      </c>
      <c r="G19" s="13">
        <v>496</v>
      </c>
      <c r="H19" s="13">
        <v>320</v>
      </c>
      <c r="I19" s="13">
        <v>49</v>
      </c>
      <c r="J19" s="13">
        <v>158</v>
      </c>
      <c r="K19" s="11">
        <f t="shared" si="4"/>
        <v>2901</v>
      </c>
    </row>
    <row r="20" spans="1:11" ht="17.25" customHeight="1">
      <c r="A20" s="16" t="s">
        <v>23</v>
      </c>
      <c r="B20" s="11">
        <f>+B21+B22+B23</f>
        <v>37669</v>
      </c>
      <c r="C20" s="11">
        <f aca="true" t="shared" si="6" ref="C20:J20">+C21+C22+C23</f>
        <v>43796</v>
      </c>
      <c r="D20" s="11">
        <f t="shared" si="6"/>
        <v>53280</v>
      </c>
      <c r="E20" s="11">
        <f t="shared" si="6"/>
        <v>27442</v>
      </c>
      <c r="F20" s="11">
        <f t="shared" si="6"/>
        <v>57953</v>
      </c>
      <c r="G20" s="11">
        <f t="shared" si="6"/>
        <v>106251</v>
      </c>
      <c r="H20" s="11">
        <f t="shared" si="6"/>
        <v>28241</v>
      </c>
      <c r="I20" s="11">
        <f t="shared" si="6"/>
        <v>5875</v>
      </c>
      <c r="J20" s="11">
        <f t="shared" si="6"/>
        <v>22253</v>
      </c>
      <c r="K20" s="11">
        <f t="shared" si="4"/>
        <v>382760</v>
      </c>
    </row>
    <row r="21" spans="1:12" ht="17.25" customHeight="1">
      <c r="A21" s="12" t="s">
        <v>24</v>
      </c>
      <c r="B21" s="13">
        <v>19687</v>
      </c>
      <c r="C21" s="13">
        <v>25221</v>
      </c>
      <c r="D21" s="13">
        <v>31032</v>
      </c>
      <c r="E21" s="13">
        <v>15843</v>
      </c>
      <c r="F21" s="13">
        <v>29952</v>
      </c>
      <c r="G21" s="13">
        <v>48872</v>
      </c>
      <c r="H21" s="13">
        <v>14336</v>
      </c>
      <c r="I21" s="13">
        <v>3773</v>
      </c>
      <c r="J21" s="13">
        <v>12474</v>
      </c>
      <c r="K21" s="11">
        <f t="shared" si="4"/>
        <v>201190</v>
      </c>
      <c r="L21" s="52"/>
    </row>
    <row r="22" spans="1:12" ht="17.25" customHeight="1">
      <c r="A22" s="12" t="s">
        <v>25</v>
      </c>
      <c r="B22" s="13">
        <v>17348</v>
      </c>
      <c r="C22" s="13">
        <v>17894</v>
      </c>
      <c r="D22" s="13">
        <v>21611</v>
      </c>
      <c r="E22" s="13">
        <v>11207</v>
      </c>
      <c r="F22" s="13">
        <v>27342</v>
      </c>
      <c r="G22" s="13">
        <v>56248</v>
      </c>
      <c r="H22" s="13">
        <v>13423</v>
      </c>
      <c r="I22" s="13">
        <v>2016</v>
      </c>
      <c r="J22" s="13">
        <v>9528</v>
      </c>
      <c r="K22" s="11">
        <f t="shared" si="4"/>
        <v>176617</v>
      </c>
      <c r="L22" s="52"/>
    </row>
    <row r="23" spans="1:11" ht="17.25" customHeight="1">
      <c r="A23" s="12" t="s">
        <v>26</v>
      </c>
      <c r="B23" s="13">
        <v>634</v>
      </c>
      <c r="C23" s="13">
        <v>681</v>
      </c>
      <c r="D23" s="13">
        <v>637</v>
      </c>
      <c r="E23" s="13">
        <v>392</v>
      </c>
      <c r="F23" s="13">
        <v>659</v>
      </c>
      <c r="G23" s="13">
        <v>1131</v>
      </c>
      <c r="H23" s="13">
        <v>482</v>
      </c>
      <c r="I23" s="13">
        <v>86</v>
      </c>
      <c r="J23" s="13">
        <v>251</v>
      </c>
      <c r="K23" s="11">
        <f t="shared" si="4"/>
        <v>4953</v>
      </c>
    </row>
    <row r="24" spans="1:11" ht="17.25" customHeight="1">
      <c r="A24" s="16" t="s">
        <v>27</v>
      </c>
      <c r="B24" s="13">
        <f>+B25+B26</f>
        <v>40217</v>
      </c>
      <c r="C24" s="13">
        <f aca="true" t="shared" si="7" ref="C24:J24">+C25+C26</f>
        <v>56318</v>
      </c>
      <c r="D24" s="13">
        <f t="shared" si="7"/>
        <v>62398</v>
      </c>
      <c r="E24" s="13">
        <f t="shared" si="7"/>
        <v>33168</v>
      </c>
      <c r="F24" s="13">
        <f t="shared" si="7"/>
        <v>48463</v>
      </c>
      <c r="G24" s="13">
        <f t="shared" si="7"/>
        <v>68820</v>
      </c>
      <c r="H24" s="13">
        <f t="shared" si="7"/>
        <v>24282</v>
      </c>
      <c r="I24" s="13">
        <f t="shared" si="7"/>
        <v>7184</v>
      </c>
      <c r="J24" s="13">
        <f t="shared" si="7"/>
        <v>31728</v>
      </c>
      <c r="K24" s="11">
        <f t="shared" si="4"/>
        <v>372578</v>
      </c>
    </row>
    <row r="25" spans="1:12" ht="17.25" customHeight="1">
      <c r="A25" s="12" t="s">
        <v>131</v>
      </c>
      <c r="B25" s="13">
        <v>19333</v>
      </c>
      <c r="C25" s="13">
        <v>28710</v>
      </c>
      <c r="D25" s="13">
        <v>35457</v>
      </c>
      <c r="E25" s="13">
        <v>18596</v>
      </c>
      <c r="F25" s="13">
        <v>24018</v>
      </c>
      <c r="G25" s="13">
        <v>32903</v>
      </c>
      <c r="H25" s="13">
        <v>12021</v>
      </c>
      <c r="I25" s="13">
        <v>4804</v>
      </c>
      <c r="J25" s="13">
        <v>16754</v>
      </c>
      <c r="K25" s="11">
        <f t="shared" si="4"/>
        <v>192596</v>
      </c>
      <c r="L25" s="52"/>
    </row>
    <row r="26" spans="1:12" ht="17.25" customHeight="1">
      <c r="A26" s="12" t="s">
        <v>132</v>
      </c>
      <c r="B26" s="13">
        <v>20884</v>
      </c>
      <c r="C26" s="13">
        <v>27608</v>
      </c>
      <c r="D26" s="13">
        <v>26941</v>
      </c>
      <c r="E26" s="13">
        <v>14572</v>
      </c>
      <c r="F26" s="13">
        <v>24445</v>
      </c>
      <c r="G26" s="13">
        <v>35917</v>
      </c>
      <c r="H26" s="13">
        <v>12261</v>
      </c>
      <c r="I26" s="13">
        <v>2380</v>
      </c>
      <c r="J26" s="13">
        <v>14974</v>
      </c>
      <c r="K26" s="11">
        <f t="shared" si="4"/>
        <v>179982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943</v>
      </c>
      <c r="I27" s="11">
        <v>0</v>
      </c>
      <c r="J27" s="11">
        <v>0</v>
      </c>
      <c r="K27" s="11">
        <f t="shared" si="4"/>
        <v>943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29730.9</v>
      </c>
      <c r="I35" s="19">
        <v>0</v>
      </c>
      <c r="J35" s="19">
        <v>0</v>
      </c>
      <c r="K35" s="23">
        <f>SUM(B35:J35)</f>
        <v>29730.9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439817.42999999993</v>
      </c>
      <c r="C47" s="22">
        <f aca="true" t="shared" si="12" ref="C47:H47">+C48+C57</f>
        <v>653936.63</v>
      </c>
      <c r="D47" s="22">
        <f t="shared" si="12"/>
        <v>800366.8099999999</v>
      </c>
      <c r="E47" s="22">
        <f t="shared" si="12"/>
        <v>387786.52</v>
      </c>
      <c r="F47" s="22">
        <f t="shared" si="12"/>
        <v>627571.2699999999</v>
      </c>
      <c r="G47" s="22">
        <f t="shared" si="12"/>
        <v>892313.53</v>
      </c>
      <c r="H47" s="22">
        <f t="shared" si="12"/>
        <v>389911.94</v>
      </c>
      <c r="I47" s="22">
        <f>+I48+I57</f>
        <v>120746.17</v>
      </c>
      <c r="J47" s="22">
        <f>+J48+J57</f>
        <v>324843.85</v>
      </c>
      <c r="K47" s="22">
        <f>SUM(B47:J47)</f>
        <v>4637294.15</v>
      </c>
    </row>
    <row r="48" spans="1:11" ht="17.25" customHeight="1">
      <c r="A48" s="16" t="s">
        <v>113</v>
      </c>
      <c r="B48" s="23">
        <f>SUM(B49:B56)</f>
        <v>421016.45999999996</v>
      </c>
      <c r="C48" s="23">
        <f aca="true" t="shared" si="13" ref="C48:J48">SUM(C49:C56)</f>
        <v>630257.22</v>
      </c>
      <c r="D48" s="23">
        <f t="shared" si="13"/>
        <v>774530.2899999999</v>
      </c>
      <c r="E48" s="23">
        <f t="shared" si="13"/>
        <v>365068</v>
      </c>
      <c r="F48" s="23">
        <f t="shared" si="13"/>
        <v>603816.4299999999</v>
      </c>
      <c r="G48" s="23">
        <f t="shared" si="13"/>
        <v>862611.77</v>
      </c>
      <c r="H48" s="23">
        <f t="shared" si="13"/>
        <v>369752.74</v>
      </c>
      <c r="I48" s="23">
        <f t="shared" si="13"/>
        <v>120746.17</v>
      </c>
      <c r="J48" s="23">
        <f t="shared" si="13"/>
        <v>310830.25999999995</v>
      </c>
      <c r="K48" s="23">
        <f aca="true" t="shared" si="14" ref="K48:K57">SUM(B48:J48)</f>
        <v>4458629.339999999</v>
      </c>
    </row>
    <row r="49" spans="1:11" ht="17.25" customHeight="1">
      <c r="A49" s="34" t="s">
        <v>44</v>
      </c>
      <c r="B49" s="23">
        <f aca="true" t="shared" si="15" ref="B49:H49">ROUND(B30*B7,2)</f>
        <v>417646.31</v>
      </c>
      <c r="C49" s="23">
        <f t="shared" si="15"/>
        <v>624082.24</v>
      </c>
      <c r="D49" s="23">
        <f t="shared" si="15"/>
        <v>769243.58</v>
      </c>
      <c r="E49" s="23">
        <f t="shared" si="15"/>
        <v>362179.99</v>
      </c>
      <c r="F49" s="23">
        <f t="shared" si="15"/>
        <v>599491.46</v>
      </c>
      <c r="G49" s="23">
        <f t="shared" si="15"/>
        <v>856525.67</v>
      </c>
      <c r="H49" s="23">
        <f t="shared" si="15"/>
        <v>336850.47</v>
      </c>
      <c r="I49" s="23">
        <f>ROUND(I30*I7,2)</f>
        <v>119680.45</v>
      </c>
      <c r="J49" s="23">
        <f>ROUND(J30*J7,2)</f>
        <v>308613.22</v>
      </c>
      <c r="K49" s="23">
        <f t="shared" si="14"/>
        <v>4394313.39</v>
      </c>
    </row>
    <row r="50" spans="1:11" ht="17.25" customHeight="1">
      <c r="A50" s="34" t="s">
        <v>45</v>
      </c>
      <c r="B50" s="19">
        <v>0</v>
      </c>
      <c r="C50" s="23">
        <f>ROUND(C31*C7,2)</f>
        <v>1387.2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1387.2</v>
      </c>
    </row>
    <row r="51" spans="1:11" ht="17.25" customHeight="1">
      <c r="A51" s="66" t="s">
        <v>106</v>
      </c>
      <c r="B51" s="67">
        <f aca="true" t="shared" si="16" ref="B51:H51">ROUND(B32*B7,2)</f>
        <v>-721.53</v>
      </c>
      <c r="C51" s="67">
        <f t="shared" si="16"/>
        <v>-985.94</v>
      </c>
      <c r="D51" s="67">
        <f t="shared" si="16"/>
        <v>-1099.05</v>
      </c>
      <c r="E51" s="67">
        <f t="shared" si="16"/>
        <v>-557.39</v>
      </c>
      <c r="F51" s="67">
        <f t="shared" si="16"/>
        <v>-956.55</v>
      </c>
      <c r="G51" s="67">
        <f t="shared" si="16"/>
        <v>-1343.98</v>
      </c>
      <c r="H51" s="67">
        <f t="shared" si="16"/>
        <v>-543.67</v>
      </c>
      <c r="I51" s="19">
        <v>0</v>
      </c>
      <c r="J51" s="19">
        <v>0</v>
      </c>
      <c r="K51" s="67">
        <f>SUM(B51:J51)</f>
        <v>-6208.110000000001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29730.9</v>
      </c>
      <c r="I53" s="31">
        <f>+I35</f>
        <v>0</v>
      </c>
      <c r="J53" s="31">
        <f>+J35</f>
        <v>0</v>
      </c>
      <c r="K53" s="23">
        <f t="shared" si="14"/>
        <v>29730.9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-47633</v>
      </c>
      <c r="C61" s="35">
        <f t="shared" si="17"/>
        <v>-71166.81999999999</v>
      </c>
      <c r="D61" s="35">
        <f t="shared" si="17"/>
        <v>-69490.36</v>
      </c>
      <c r="E61" s="35">
        <f t="shared" si="17"/>
        <v>-40629.6</v>
      </c>
      <c r="F61" s="35">
        <f t="shared" si="17"/>
        <v>-54110.130000000005</v>
      </c>
      <c r="G61" s="35">
        <f t="shared" si="17"/>
        <v>-66411.03</v>
      </c>
      <c r="H61" s="35">
        <f t="shared" si="17"/>
        <v>-45083.2</v>
      </c>
      <c r="I61" s="35">
        <f t="shared" si="17"/>
        <v>-10779.73</v>
      </c>
      <c r="J61" s="35">
        <f t="shared" si="17"/>
        <v>-31084</v>
      </c>
      <c r="K61" s="35">
        <f>SUM(B61:J61)</f>
        <v>-436387.87000000005</v>
      </c>
    </row>
    <row r="62" spans="1:11" ht="18.75" customHeight="1">
      <c r="A62" s="16" t="s">
        <v>75</v>
      </c>
      <c r="B62" s="35">
        <f aca="true" t="shared" si="18" ref="B62:J62">B63+B64+B65+B66+B67+B68</f>
        <v>-47633</v>
      </c>
      <c r="C62" s="35">
        <f t="shared" si="18"/>
        <v>-71090.4</v>
      </c>
      <c r="D62" s="35">
        <f t="shared" si="18"/>
        <v>-68381</v>
      </c>
      <c r="E62" s="35">
        <f t="shared" si="18"/>
        <v>-40629.6</v>
      </c>
      <c r="F62" s="35">
        <f t="shared" si="18"/>
        <v>-53716.8</v>
      </c>
      <c r="G62" s="35">
        <f t="shared" si="18"/>
        <v>-66405</v>
      </c>
      <c r="H62" s="35">
        <f t="shared" si="18"/>
        <v>-45083.2</v>
      </c>
      <c r="I62" s="35">
        <f t="shared" si="18"/>
        <v>-8428.4</v>
      </c>
      <c r="J62" s="35">
        <f t="shared" si="18"/>
        <v>-31084</v>
      </c>
      <c r="K62" s="35">
        <f aca="true" t="shared" si="19" ref="K62:K91">SUM(B62:J62)</f>
        <v>-432451.4</v>
      </c>
    </row>
    <row r="63" spans="1:11" ht="18.75" customHeight="1">
      <c r="A63" s="12" t="s">
        <v>76</v>
      </c>
      <c r="B63" s="35">
        <f>-ROUND(B9*$D$3,2)</f>
        <v>-47633</v>
      </c>
      <c r="C63" s="35">
        <f aca="true" t="shared" si="20" ref="C63:J63">-ROUND(C9*$D$3,2)</f>
        <v>-71090.4</v>
      </c>
      <c r="D63" s="35">
        <f t="shared" si="20"/>
        <v>-68381</v>
      </c>
      <c r="E63" s="35">
        <f t="shared" si="20"/>
        <v>-40629.6</v>
      </c>
      <c r="F63" s="35">
        <f t="shared" si="20"/>
        <v>-53716.8</v>
      </c>
      <c r="G63" s="35">
        <f t="shared" si="20"/>
        <v>-66405</v>
      </c>
      <c r="H63" s="35">
        <f t="shared" si="20"/>
        <v>-45083.2</v>
      </c>
      <c r="I63" s="35">
        <f t="shared" si="20"/>
        <v>-8428.4</v>
      </c>
      <c r="J63" s="35">
        <f t="shared" si="20"/>
        <v>-31084</v>
      </c>
      <c r="K63" s="35">
        <f t="shared" si="19"/>
        <v>-432451.4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-1109.36</v>
      </c>
      <c r="E69" s="19">
        <v>0</v>
      </c>
      <c r="F69" s="67">
        <f t="shared" si="21"/>
        <v>-393.33</v>
      </c>
      <c r="G69" s="67">
        <f t="shared" si="21"/>
        <v>-6.03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392184.42999999993</v>
      </c>
      <c r="C104" s="24">
        <f t="shared" si="22"/>
        <v>582769.8099999999</v>
      </c>
      <c r="D104" s="24">
        <f t="shared" si="22"/>
        <v>730876.45</v>
      </c>
      <c r="E104" s="24">
        <f t="shared" si="22"/>
        <v>347156.92000000004</v>
      </c>
      <c r="F104" s="24">
        <f t="shared" si="22"/>
        <v>573461.1399999999</v>
      </c>
      <c r="G104" s="24">
        <f t="shared" si="22"/>
        <v>825902.5</v>
      </c>
      <c r="H104" s="24">
        <f t="shared" si="22"/>
        <v>344828.74</v>
      </c>
      <c r="I104" s="24">
        <f>+I105+I106</f>
        <v>109966.44</v>
      </c>
      <c r="J104" s="24">
        <f>+J105+J106</f>
        <v>293759.85</v>
      </c>
      <c r="K104" s="48">
        <f>SUM(B104:J104)</f>
        <v>4200906.28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373383.45999999996</v>
      </c>
      <c r="C105" s="24">
        <f t="shared" si="23"/>
        <v>559090.3999999999</v>
      </c>
      <c r="D105" s="24">
        <f t="shared" si="23"/>
        <v>705039.9299999999</v>
      </c>
      <c r="E105" s="24">
        <f t="shared" si="23"/>
        <v>324438.4</v>
      </c>
      <c r="F105" s="24">
        <f t="shared" si="23"/>
        <v>549706.2999999999</v>
      </c>
      <c r="G105" s="24">
        <f t="shared" si="23"/>
        <v>796200.74</v>
      </c>
      <c r="H105" s="24">
        <f t="shared" si="23"/>
        <v>324669.54</v>
      </c>
      <c r="I105" s="24">
        <f t="shared" si="23"/>
        <v>109966.44</v>
      </c>
      <c r="J105" s="24">
        <f t="shared" si="23"/>
        <v>279746.25999999995</v>
      </c>
      <c r="K105" s="48">
        <f>SUM(B105:J105)</f>
        <v>4022241.4699999993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4200906.289999999</v>
      </c>
      <c r="L112" s="54"/>
    </row>
    <row r="113" spans="1:11" ht="18.75" customHeight="1">
      <c r="A113" s="26" t="s">
        <v>71</v>
      </c>
      <c r="B113" s="27">
        <v>53406.68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53406.68</v>
      </c>
    </row>
    <row r="114" spans="1:11" ht="18.75" customHeight="1">
      <c r="A114" s="26" t="s">
        <v>72</v>
      </c>
      <c r="B114" s="27">
        <v>338777.75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338777.75</v>
      </c>
    </row>
    <row r="115" spans="1:11" ht="18.75" customHeight="1">
      <c r="A115" s="26" t="s">
        <v>73</v>
      </c>
      <c r="B115" s="40">
        <v>0</v>
      </c>
      <c r="C115" s="27">
        <f>+C104</f>
        <v>582769.8099999999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582769.8099999999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730876.45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730876.45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347156.92000000004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347156.92000000004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110598.88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110598.88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204790.17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204790.17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35386.07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35386.07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222686.03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222686.03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248145.23</v>
      </c>
      <c r="H122" s="40">
        <v>0</v>
      </c>
      <c r="I122" s="40">
        <v>0</v>
      </c>
      <c r="J122" s="40">
        <v>0</v>
      </c>
      <c r="K122" s="41">
        <f t="shared" si="25"/>
        <v>248145.23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25242.66</v>
      </c>
      <c r="H123" s="40">
        <v>0</v>
      </c>
      <c r="I123" s="40">
        <v>0</v>
      </c>
      <c r="J123" s="40">
        <v>0</v>
      </c>
      <c r="K123" s="41">
        <f t="shared" si="25"/>
        <v>25242.66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123265.4</v>
      </c>
      <c r="H124" s="40">
        <v>0</v>
      </c>
      <c r="I124" s="40">
        <v>0</v>
      </c>
      <c r="J124" s="40">
        <v>0</v>
      </c>
      <c r="K124" s="41">
        <f t="shared" si="25"/>
        <v>123265.4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116260.33</v>
      </c>
      <c r="H125" s="40">
        <v>0</v>
      </c>
      <c r="I125" s="40">
        <v>0</v>
      </c>
      <c r="J125" s="40">
        <v>0</v>
      </c>
      <c r="K125" s="41">
        <f t="shared" si="25"/>
        <v>116260.33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312988.88</v>
      </c>
      <c r="H126" s="40">
        <v>0</v>
      </c>
      <c r="I126" s="40">
        <v>0</v>
      </c>
      <c r="J126" s="40">
        <v>0</v>
      </c>
      <c r="K126" s="41">
        <f t="shared" si="25"/>
        <v>312988.88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121918.6</v>
      </c>
      <c r="I127" s="40">
        <v>0</v>
      </c>
      <c r="J127" s="40">
        <v>0</v>
      </c>
      <c r="K127" s="41">
        <f t="shared" si="25"/>
        <v>121918.6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222910.14</v>
      </c>
      <c r="I128" s="40">
        <v>0</v>
      </c>
      <c r="J128" s="40">
        <v>0</v>
      </c>
      <c r="K128" s="41">
        <f t="shared" si="25"/>
        <v>222910.14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109966.44</v>
      </c>
      <c r="J129" s="40">
        <v>0</v>
      </c>
      <c r="K129" s="41">
        <f t="shared" si="25"/>
        <v>109966.44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293759.85</v>
      </c>
      <c r="K130" s="44">
        <f t="shared" si="25"/>
        <v>293759.85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2016-11-24T17:49:08Z</dcterms:modified>
  <cp:category/>
  <cp:version/>
  <cp:contentType/>
  <cp:contentStatus/>
</cp:coreProperties>
</file>