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<sst xmlns="http://schemas.openxmlformats.org/spreadsheetml/2006/main" count="134" uniqueCount="134">
  <si>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</si>
  <si>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</si>
  <si>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</si>
  <si>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</si>
  <si>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</si>
  <si>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</si>
  <si>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</si>
  <si>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</si>
  <si>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</si>
  <si>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</si>
  <si>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</si>
  <si>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</si>
  <si>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</si>
  <si>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</si>
  <si>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</si>
  <si>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</si>
  <si>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</si>
  <si>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</si>
  <si>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</si>
  <si>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</si>
  <si>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</si>
  <si>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</si>
  <si>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</si>
  <si>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</si>
  <si>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</si>
  <si>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</si>
  <si>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</si>
  <si>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</si>
  <si>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</si>
  <si>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</si>
  <si>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</si>
  <si>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</si>
  <si>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</si>
  <si>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</si>
  <si>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</si>
  <si>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</si>
  <si>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</si>
  <si>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</si>
  <si>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</si>
  <si>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</si>
  <si>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</si>
  <si>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</si>
  <si>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</si>
  <si>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</si>
  <si>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</si>
  <si>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</si>
  <si>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</si>
  <si>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</si>
  <si>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</si>
  <si>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</si>
  <si>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</si>
  <si>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</si>
  <si>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</si>
  <si>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</si>
  <si>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</si>
  <si>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</si>
  <si>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</si>
  <si>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</si>
  <si>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</si>
  <si>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</si>
  <si>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</si>
  <si>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</si>
  <si>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</si>
  <si>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</si>
  <si>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</si>
  <si>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</si>
  <si>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</si>
  <si>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</si>
  <si>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</si>
  <si>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</si>
  <si>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</si>
  <si>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</si>
  <si>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</si>
  <si>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</si>
  <si>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</si>
  <si>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</si>
  <si>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</si>
  <si>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</si>
  <si>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</si>
  <si>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</si>
  <si>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</si>
  <si>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</si>
  <si>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</si>
  <si>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</si>
  <si>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</si>
  <si>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</si>
  <si>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</si>
  <si>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</si>
  <si>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</si>
  <si>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</si>
  <si>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</si>
  <si>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</si>
  <si>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</si>
  <si>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</si>
  <si>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</si>
  <si>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</si>
  <si>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</si>
  <si>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</si>
  <si>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</si>
  <si>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</si>
  <si>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</si>
  <si>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</si>
  <si>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</si>
  <si>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</si>
  <si>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</si>
  <si>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</si>
  <si>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</si>
  <si>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</si>
  <si>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</si>
  <si>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</si>
  <si>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</si>
  <si>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</si>
  <si>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</si>
  <si>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</si>
  <si>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</si>
  <si>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</si>
  <si>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</si>
  <si>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</si>
  <si>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</si>
  <si>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</si>
  <si>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</si>
  <si>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</si>
  <si>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</si>
  <si>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</si>
  <si>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</si>
  <si>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</si>
  <si>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</si>
  <si>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</si>
  <si>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</si>
  <si>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</si>
  <si>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</si>
  <si>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</si>
  <si>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</si>
  <si>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12/11/16 - VENCIMENTO 25/11/16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</si>
</sst>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338612</v>
      </c>
      <c r="C7" s="9">
        <f t="shared" si="0"/>
        <v>437173</v>
      </c>
      <c r="D7" s="9">
        <f t="shared" si="0"/>
        <v>507149</v>
      </c>
      <c r="E7" s="9">
        <f t="shared" si="0"/>
        <v>276394</v>
      </c>
      <c r="F7" s="9">
        <f t="shared" si="0"/>
        <v>409651</v>
      </c>
      <c r="G7" s="9">
        <f t="shared" si="0"/>
        <v>664314</v>
      </c>
      <c r="H7" s="9">
        <f t="shared" si="0"/>
        <v>262865</v>
      </c>
      <c r="I7" s="9">
        <f t="shared" si="0"/>
        <v>62786</v>
      </c>
      <c r="J7" s="9">
        <f t="shared" si="0"/>
        <v>204100</v>
      </c>
      <c r="K7" s="9">
        <f t="shared" si="0"/>
        <v>3163044</v>
      </c>
      <c r="L7" s="52"/>
    </row>
    <row r="8" spans="1:11" ht="17.25" customHeight="1">
      <c r="A8" s="10" t="s">
        <v>99</v>
      </c>
      <c r="B8" s="11">
        <f>B9+B12+B16</f>
        <v>165648</v>
      </c>
      <c r="C8" s="11">
        <f aca="true" t="shared" si="1" ref="C8:J8">C9+C12+C16</f>
        <v>223632</v>
      </c>
      <c r="D8" s="11">
        <f t="shared" si="1"/>
        <v>244690</v>
      </c>
      <c r="E8" s="11">
        <f t="shared" si="1"/>
        <v>141784</v>
      </c>
      <c r="F8" s="11">
        <f t="shared" si="1"/>
        <v>200080</v>
      </c>
      <c r="G8" s="11">
        <f t="shared" si="1"/>
        <v>329227</v>
      </c>
      <c r="H8" s="11">
        <f t="shared" si="1"/>
        <v>143689</v>
      </c>
      <c r="I8" s="11">
        <f t="shared" si="1"/>
        <v>29296</v>
      </c>
      <c r="J8" s="11">
        <f t="shared" si="1"/>
        <v>96996</v>
      </c>
      <c r="K8" s="11">
        <f>SUM(B8:J8)</f>
        <v>1575042</v>
      </c>
    </row>
    <row r="9" spans="1:11" ht="17.25" customHeight="1">
      <c r="A9" s="15" t="s">
        <v>17</v>
      </c>
      <c r="B9" s="13">
        <f>+B10+B11</f>
        <v>25859</v>
      </c>
      <c r="C9" s="13">
        <f aca="true" t="shared" si="2" ref="C9:J9">+C10+C11</f>
        <v>38514</v>
      </c>
      <c r="D9" s="13">
        <f t="shared" si="2"/>
        <v>36865</v>
      </c>
      <c r="E9" s="13">
        <f t="shared" si="2"/>
        <v>23642</v>
      </c>
      <c r="F9" s="13">
        <f t="shared" si="2"/>
        <v>25604</v>
      </c>
      <c r="G9" s="13">
        <f t="shared" si="2"/>
        <v>30749</v>
      </c>
      <c r="H9" s="13">
        <f t="shared" si="2"/>
        <v>25624</v>
      </c>
      <c r="I9" s="13">
        <f t="shared" si="2"/>
        <v>5690</v>
      </c>
      <c r="J9" s="13">
        <f t="shared" si="2"/>
        <v>13247</v>
      </c>
      <c r="K9" s="11">
        <f>SUM(B9:J9)</f>
        <v>225794</v>
      </c>
    </row>
    <row r="10" spans="1:11" ht="17.25" customHeight="1">
      <c r="A10" s="29" t="s">
        <v>18</v>
      </c>
      <c r="B10" s="13">
        <v>25859</v>
      </c>
      <c r="C10" s="13">
        <v>38514</v>
      </c>
      <c r="D10" s="13">
        <v>36865</v>
      </c>
      <c r="E10" s="13">
        <v>23642</v>
      </c>
      <c r="F10" s="13">
        <v>25604</v>
      </c>
      <c r="G10" s="13">
        <v>30749</v>
      </c>
      <c r="H10" s="13">
        <v>25624</v>
      </c>
      <c r="I10" s="13">
        <v>5690</v>
      </c>
      <c r="J10" s="13">
        <v>13247</v>
      </c>
      <c r="K10" s="11">
        <f>SUM(B10:J10)</f>
        <v>225794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113231</v>
      </c>
      <c r="C12" s="17">
        <f t="shared" si="3"/>
        <v>152072</v>
      </c>
      <c r="D12" s="17">
        <f t="shared" si="3"/>
        <v>170981</v>
      </c>
      <c r="E12" s="17">
        <f t="shared" si="3"/>
        <v>97265</v>
      </c>
      <c r="F12" s="17">
        <f t="shared" si="3"/>
        <v>137478</v>
      </c>
      <c r="G12" s="17">
        <f t="shared" si="3"/>
        <v>231780</v>
      </c>
      <c r="H12" s="17">
        <f t="shared" si="3"/>
        <v>98157</v>
      </c>
      <c r="I12" s="17">
        <f t="shared" si="3"/>
        <v>18913</v>
      </c>
      <c r="J12" s="17">
        <f t="shared" si="3"/>
        <v>68481</v>
      </c>
      <c r="K12" s="11">
        <f aca="true" t="shared" si="4" ref="K12:K27">SUM(B12:J12)</f>
        <v>1088358</v>
      </c>
    </row>
    <row r="13" spans="1:13" ht="17.25" customHeight="1">
      <c r="A13" s="14" t="s">
        <v>20</v>
      </c>
      <c r="B13" s="13">
        <v>54949</v>
      </c>
      <c r="C13" s="13">
        <v>80513</v>
      </c>
      <c r="D13" s="13">
        <v>90877</v>
      </c>
      <c r="E13" s="13">
        <v>51250</v>
      </c>
      <c r="F13" s="13">
        <v>67912</v>
      </c>
      <c r="G13" s="13">
        <v>105593</v>
      </c>
      <c r="H13" s="13">
        <v>45217</v>
      </c>
      <c r="I13" s="13">
        <v>11022</v>
      </c>
      <c r="J13" s="13">
        <v>36355</v>
      </c>
      <c r="K13" s="11">
        <f t="shared" si="4"/>
        <v>543688</v>
      </c>
      <c r="L13" s="52"/>
      <c r="M13" s="53"/>
    </row>
    <row r="14" spans="1:12" ht="17.25" customHeight="1">
      <c r="A14" s="14" t="s">
        <v>21</v>
      </c>
      <c r="B14" s="13">
        <v>55004</v>
      </c>
      <c r="C14" s="13">
        <v>66746</v>
      </c>
      <c r="D14" s="13">
        <v>75961</v>
      </c>
      <c r="E14" s="13">
        <v>43071</v>
      </c>
      <c r="F14" s="13">
        <v>66291</v>
      </c>
      <c r="G14" s="13">
        <v>121496</v>
      </c>
      <c r="H14" s="13">
        <v>48906</v>
      </c>
      <c r="I14" s="13">
        <v>7208</v>
      </c>
      <c r="J14" s="13">
        <v>30856</v>
      </c>
      <c r="K14" s="11">
        <f t="shared" si="4"/>
        <v>515539</v>
      </c>
      <c r="L14" s="52"/>
    </row>
    <row r="15" spans="1:11" ht="17.25" customHeight="1">
      <c r="A15" s="14" t="s">
        <v>22</v>
      </c>
      <c r="B15" s="13">
        <v>3278</v>
      </c>
      <c r="C15" s="13">
        <v>4813</v>
      </c>
      <c r="D15" s="13">
        <v>4143</v>
      </c>
      <c r="E15" s="13">
        <v>2944</v>
      </c>
      <c r="F15" s="13">
        <v>3275</v>
      </c>
      <c r="G15" s="13">
        <v>4691</v>
      </c>
      <c r="H15" s="13">
        <v>4034</v>
      </c>
      <c r="I15" s="13">
        <v>683</v>
      </c>
      <c r="J15" s="13">
        <v>1270</v>
      </c>
      <c r="K15" s="11">
        <f t="shared" si="4"/>
        <v>29131</v>
      </c>
    </row>
    <row r="16" spans="1:11" ht="17.25" customHeight="1">
      <c r="A16" s="15" t="s">
        <v>95</v>
      </c>
      <c r="B16" s="13">
        <f>B17+B18+B19</f>
        <v>26558</v>
      </c>
      <c r="C16" s="13">
        <f aca="true" t="shared" si="5" ref="C16:J16">C17+C18+C19</f>
        <v>33046</v>
      </c>
      <c r="D16" s="13">
        <f t="shared" si="5"/>
        <v>36844</v>
      </c>
      <c r="E16" s="13">
        <f t="shared" si="5"/>
        <v>20877</v>
      </c>
      <c r="F16" s="13">
        <f t="shared" si="5"/>
        <v>36998</v>
      </c>
      <c r="G16" s="13">
        <f t="shared" si="5"/>
        <v>66698</v>
      </c>
      <c r="H16" s="13">
        <f t="shared" si="5"/>
        <v>19908</v>
      </c>
      <c r="I16" s="13">
        <f t="shared" si="5"/>
        <v>4693</v>
      </c>
      <c r="J16" s="13">
        <f t="shared" si="5"/>
        <v>15268</v>
      </c>
      <c r="K16" s="11">
        <f t="shared" si="4"/>
        <v>260890</v>
      </c>
    </row>
    <row r="17" spans="1:11" ht="17.25" customHeight="1">
      <c r="A17" s="14" t="s">
        <v>96</v>
      </c>
      <c r="B17" s="13">
        <v>14034</v>
      </c>
      <c r="C17" s="13">
        <v>18838</v>
      </c>
      <c r="D17" s="13">
        <v>19630</v>
      </c>
      <c r="E17" s="13">
        <v>11208</v>
      </c>
      <c r="F17" s="13">
        <v>19910</v>
      </c>
      <c r="G17" s="13">
        <v>32629</v>
      </c>
      <c r="H17" s="13">
        <v>10673</v>
      </c>
      <c r="I17" s="13">
        <v>2787</v>
      </c>
      <c r="J17" s="13">
        <v>8093</v>
      </c>
      <c r="K17" s="11">
        <f t="shared" si="4"/>
        <v>137802</v>
      </c>
    </row>
    <row r="18" spans="1:11" ht="17.25" customHeight="1">
      <c r="A18" s="14" t="s">
        <v>97</v>
      </c>
      <c r="B18" s="13">
        <v>11637</v>
      </c>
      <c r="C18" s="13">
        <v>12933</v>
      </c>
      <c r="D18" s="13">
        <v>16332</v>
      </c>
      <c r="E18" s="13">
        <v>8971</v>
      </c>
      <c r="F18" s="13">
        <v>16326</v>
      </c>
      <c r="G18" s="13">
        <v>32828</v>
      </c>
      <c r="H18" s="13">
        <v>8457</v>
      </c>
      <c r="I18" s="13">
        <v>1751</v>
      </c>
      <c r="J18" s="13">
        <v>6833</v>
      </c>
      <c r="K18" s="11">
        <f t="shared" si="4"/>
        <v>116068</v>
      </c>
    </row>
    <row r="19" spans="1:11" ht="17.25" customHeight="1">
      <c r="A19" s="14" t="s">
        <v>98</v>
      </c>
      <c r="B19" s="13">
        <v>887</v>
      </c>
      <c r="C19" s="13">
        <v>1275</v>
      </c>
      <c r="D19" s="13">
        <v>882</v>
      </c>
      <c r="E19" s="13">
        <v>698</v>
      </c>
      <c r="F19" s="13">
        <v>762</v>
      </c>
      <c r="G19" s="13">
        <v>1241</v>
      </c>
      <c r="H19" s="13">
        <v>778</v>
      </c>
      <c r="I19" s="13">
        <v>155</v>
      </c>
      <c r="J19" s="13">
        <v>342</v>
      </c>
      <c r="K19" s="11">
        <f t="shared" si="4"/>
        <v>7020</v>
      </c>
    </row>
    <row r="20" spans="1:11" ht="17.25" customHeight="1">
      <c r="A20" s="16" t="s">
        <v>23</v>
      </c>
      <c r="B20" s="11">
        <f>+B21+B22+B23</f>
        <v>83876</v>
      </c>
      <c r="C20" s="11">
        <f aca="true" t="shared" si="6" ref="C20:J20">+C21+C22+C23</f>
        <v>95402</v>
      </c>
      <c r="D20" s="11">
        <f t="shared" si="6"/>
        <v>122700</v>
      </c>
      <c r="E20" s="11">
        <f t="shared" si="6"/>
        <v>63232</v>
      </c>
      <c r="F20" s="11">
        <f t="shared" si="6"/>
        <v>113213</v>
      </c>
      <c r="G20" s="11">
        <f t="shared" si="6"/>
        <v>201547</v>
      </c>
      <c r="H20" s="11">
        <f t="shared" si="6"/>
        <v>61234</v>
      </c>
      <c r="I20" s="11">
        <f t="shared" si="6"/>
        <v>15107</v>
      </c>
      <c r="J20" s="11">
        <f t="shared" si="6"/>
        <v>45846</v>
      </c>
      <c r="K20" s="11">
        <f t="shared" si="4"/>
        <v>802157</v>
      </c>
    </row>
    <row r="21" spans="1:12" ht="17.25" customHeight="1">
      <c r="A21" s="12" t="s">
        <v>24</v>
      </c>
      <c r="B21" s="13">
        <v>44071</v>
      </c>
      <c r="C21" s="13">
        <v>55910</v>
      </c>
      <c r="D21" s="13">
        <v>71382</v>
      </c>
      <c r="E21" s="13">
        <v>36316</v>
      </c>
      <c r="F21" s="13">
        <v>60338</v>
      </c>
      <c r="G21" s="13">
        <v>96779</v>
      </c>
      <c r="H21" s="13">
        <v>31897</v>
      </c>
      <c r="I21" s="13">
        <v>9290</v>
      </c>
      <c r="J21" s="13">
        <v>25886</v>
      </c>
      <c r="K21" s="11">
        <f t="shared" si="4"/>
        <v>431869</v>
      </c>
      <c r="L21" s="52"/>
    </row>
    <row r="22" spans="1:12" ht="17.25" customHeight="1">
      <c r="A22" s="12" t="s">
        <v>25</v>
      </c>
      <c r="B22" s="13">
        <v>38127</v>
      </c>
      <c r="C22" s="13">
        <v>37511</v>
      </c>
      <c r="D22" s="13">
        <v>49265</v>
      </c>
      <c r="E22" s="13">
        <v>25773</v>
      </c>
      <c r="F22" s="13">
        <v>51216</v>
      </c>
      <c r="G22" s="13">
        <v>101917</v>
      </c>
      <c r="H22" s="13">
        <v>27974</v>
      </c>
      <c r="I22" s="13">
        <v>5479</v>
      </c>
      <c r="J22" s="13">
        <v>19289</v>
      </c>
      <c r="K22" s="11">
        <f t="shared" si="4"/>
        <v>356551</v>
      </c>
      <c r="L22" s="52"/>
    </row>
    <row r="23" spans="1:11" ht="17.25" customHeight="1">
      <c r="A23" s="12" t="s">
        <v>26</v>
      </c>
      <c r="B23" s="13">
        <v>1678</v>
      </c>
      <c r="C23" s="13">
        <v>1981</v>
      </c>
      <c r="D23" s="13">
        <v>2053</v>
      </c>
      <c r="E23" s="13">
        <v>1143</v>
      </c>
      <c r="F23" s="13">
        <v>1659</v>
      </c>
      <c r="G23" s="13">
        <v>2851</v>
      </c>
      <c r="H23" s="13">
        <v>1363</v>
      </c>
      <c r="I23" s="13">
        <v>338</v>
      </c>
      <c r="J23" s="13">
        <v>671</v>
      </c>
      <c r="K23" s="11">
        <f t="shared" si="4"/>
        <v>13737</v>
      </c>
    </row>
    <row r="24" spans="1:11" ht="17.25" customHeight="1">
      <c r="A24" s="16" t="s">
        <v>27</v>
      </c>
      <c r="B24" s="13">
        <f>+B25+B26</f>
        <v>89088</v>
      </c>
      <c r="C24" s="13">
        <f aca="true" t="shared" si="7" ref="C24:J24">+C25+C26</f>
        <v>118139</v>
      </c>
      <c r="D24" s="13">
        <f t="shared" si="7"/>
        <v>139759</v>
      </c>
      <c r="E24" s="13">
        <f t="shared" si="7"/>
        <v>71378</v>
      </c>
      <c r="F24" s="13">
        <f t="shared" si="7"/>
        <v>96358</v>
      </c>
      <c r="G24" s="13">
        <f t="shared" si="7"/>
        <v>133540</v>
      </c>
      <c r="H24" s="13">
        <f t="shared" si="7"/>
        <v>55929</v>
      </c>
      <c r="I24" s="13">
        <f t="shared" si="7"/>
        <v>18383</v>
      </c>
      <c r="J24" s="13">
        <f t="shared" si="7"/>
        <v>61258</v>
      </c>
      <c r="K24" s="11">
        <f t="shared" si="4"/>
        <v>783832</v>
      </c>
    </row>
    <row r="25" spans="1:12" ht="17.25" customHeight="1">
      <c r="A25" s="12" t="s">
        <v>131</v>
      </c>
      <c r="B25" s="13">
        <v>41239</v>
      </c>
      <c r="C25" s="13">
        <v>58487</v>
      </c>
      <c r="D25" s="13">
        <v>74059</v>
      </c>
      <c r="E25" s="13">
        <v>37695</v>
      </c>
      <c r="F25" s="13">
        <v>46167</v>
      </c>
      <c r="G25" s="13">
        <v>59689</v>
      </c>
      <c r="H25" s="13">
        <v>27274</v>
      </c>
      <c r="I25" s="13">
        <v>11295</v>
      </c>
      <c r="J25" s="13">
        <v>31495</v>
      </c>
      <c r="K25" s="11">
        <f t="shared" si="4"/>
        <v>387400</v>
      </c>
      <c r="L25" s="52"/>
    </row>
    <row r="26" spans="1:12" ht="17.25" customHeight="1">
      <c r="A26" s="12" t="s">
        <v>132</v>
      </c>
      <c r="B26" s="13">
        <v>47849</v>
      </c>
      <c r="C26" s="13">
        <v>59652</v>
      </c>
      <c r="D26" s="13">
        <v>65700</v>
      </c>
      <c r="E26" s="13">
        <v>33683</v>
      </c>
      <c r="F26" s="13">
        <v>50191</v>
      </c>
      <c r="G26" s="13">
        <v>73851</v>
      </c>
      <c r="H26" s="13">
        <v>28655</v>
      </c>
      <c r="I26" s="13">
        <v>7088</v>
      </c>
      <c r="J26" s="13">
        <v>29763</v>
      </c>
      <c r="K26" s="11">
        <f t="shared" si="4"/>
        <v>396432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2013</v>
      </c>
      <c r="I27" s="11">
        <v>0</v>
      </c>
      <c r="J27" s="11">
        <v>0</v>
      </c>
      <c r="K27" s="11">
        <f t="shared" si="4"/>
        <v>2013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26681.29</v>
      </c>
      <c r="I35" s="19">
        <v>0</v>
      </c>
      <c r="J35" s="19">
        <v>0</v>
      </c>
      <c r="K35" s="23">
        <f>SUM(B35:J35)</f>
        <v>26681.29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962066.89</v>
      </c>
      <c r="C47" s="22">
        <f aca="true" t="shared" si="12" ref="C47:H47">+C48+C57</f>
        <v>1386260.71</v>
      </c>
      <c r="D47" s="22">
        <f t="shared" si="12"/>
        <v>1804505.17</v>
      </c>
      <c r="E47" s="22">
        <f t="shared" si="12"/>
        <v>847529.37</v>
      </c>
      <c r="F47" s="22">
        <f t="shared" si="12"/>
        <v>1233778.99</v>
      </c>
      <c r="G47" s="22">
        <f t="shared" si="12"/>
        <v>1685693.47</v>
      </c>
      <c r="H47" s="22">
        <f t="shared" si="12"/>
        <v>798537.89</v>
      </c>
      <c r="I47" s="22">
        <f>+I48+I57</f>
        <v>318216.63999999996</v>
      </c>
      <c r="J47" s="22">
        <f>+J48+J57</f>
        <v>628061.2</v>
      </c>
      <c r="K47" s="22">
        <f>SUM(B47:J47)</f>
        <v>9664650.33</v>
      </c>
    </row>
    <row r="48" spans="1:11" ht="17.25" customHeight="1">
      <c r="A48" s="16" t="s">
        <v>113</v>
      </c>
      <c r="B48" s="23">
        <f>SUM(B49:B56)</f>
        <v>943265.92</v>
      </c>
      <c r="C48" s="23">
        <f aca="true" t="shared" si="13" ref="C48:J48">SUM(C49:C56)</f>
        <v>1362581.3</v>
      </c>
      <c r="D48" s="23">
        <f t="shared" si="13"/>
        <v>1778668.65</v>
      </c>
      <c r="E48" s="23">
        <f t="shared" si="13"/>
        <v>824810.85</v>
      </c>
      <c r="F48" s="23">
        <f t="shared" si="13"/>
        <v>1210024.15</v>
      </c>
      <c r="G48" s="23">
        <f t="shared" si="13"/>
        <v>1655991.71</v>
      </c>
      <c r="H48" s="23">
        <f t="shared" si="13"/>
        <v>778378.6900000001</v>
      </c>
      <c r="I48" s="23">
        <f t="shared" si="13"/>
        <v>318216.63999999996</v>
      </c>
      <c r="J48" s="23">
        <f t="shared" si="13"/>
        <v>614047.61</v>
      </c>
      <c r="K48" s="23">
        <f aca="true" t="shared" si="14" ref="K48:K57">SUM(B48:J48)</f>
        <v>9485985.52</v>
      </c>
    </row>
    <row r="49" spans="1:11" ht="17.25" customHeight="1">
      <c r="A49" s="34" t="s">
        <v>44</v>
      </c>
      <c r="B49" s="23">
        <f aca="true" t="shared" si="15" ref="B49:H49">ROUND(B30*B7,2)</f>
        <v>940799.58</v>
      </c>
      <c r="C49" s="23">
        <f t="shared" si="15"/>
        <v>1355935.78</v>
      </c>
      <c r="D49" s="23">
        <f t="shared" si="15"/>
        <v>1774818.64</v>
      </c>
      <c r="E49" s="23">
        <f t="shared" si="15"/>
        <v>822631.46</v>
      </c>
      <c r="F49" s="23">
        <f t="shared" si="15"/>
        <v>1206667.99</v>
      </c>
      <c r="G49" s="23">
        <f t="shared" si="15"/>
        <v>1651152.45</v>
      </c>
      <c r="H49" s="23">
        <f t="shared" si="15"/>
        <v>749191.54</v>
      </c>
      <c r="I49" s="23">
        <f>ROUND(I30*I7,2)</f>
        <v>317150.92</v>
      </c>
      <c r="J49" s="23">
        <f>ROUND(J30*J7,2)</f>
        <v>611830.57</v>
      </c>
      <c r="K49" s="23">
        <f t="shared" si="14"/>
        <v>9430178.930000002</v>
      </c>
    </row>
    <row r="50" spans="1:11" ht="17.25" customHeight="1">
      <c r="A50" s="34" t="s">
        <v>45</v>
      </c>
      <c r="B50" s="19">
        <v>0</v>
      </c>
      <c r="C50" s="23">
        <f>ROUND(C31*C7,2)</f>
        <v>3013.95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3013.95</v>
      </c>
    </row>
    <row r="51" spans="1:11" ht="17.25" customHeight="1">
      <c r="A51" s="66" t="s">
        <v>106</v>
      </c>
      <c r="B51" s="67">
        <f aca="true" t="shared" si="16" ref="B51:H51">ROUND(B32*B7,2)</f>
        <v>-1625.34</v>
      </c>
      <c r="C51" s="67">
        <f t="shared" si="16"/>
        <v>-2142.15</v>
      </c>
      <c r="D51" s="67">
        <f t="shared" si="16"/>
        <v>-2535.75</v>
      </c>
      <c r="E51" s="67">
        <f t="shared" si="16"/>
        <v>-1266.01</v>
      </c>
      <c r="F51" s="67">
        <f t="shared" si="16"/>
        <v>-1925.36</v>
      </c>
      <c r="G51" s="67">
        <f t="shared" si="16"/>
        <v>-2590.82</v>
      </c>
      <c r="H51" s="67">
        <f t="shared" si="16"/>
        <v>-1209.18</v>
      </c>
      <c r="I51" s="19">
        <v>0</v>
      </c>
      <c r="J51" s="19">
        <v>0</v>
      </c>
      <c r="K51" s="67">
        <f>SUM(B51:J51)</f>
        <v>-13294.61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26681.29</v>
      </c>
      <c r="I53" s="31">
        <f>+I35</f>
        <v>0</v>
      </c>
      <c r="J53" s="31">
        <f>+J35</f>
        <v>0</v>
      </c>
      <c r="K53" s="23">
        <f t="shared" si="14"/>
        <v>26681.29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-98264.2</v>
      </c>
      <c r="C61" s="35">
        <f t="shared" si="17"/>
        <v>-146429.62000000002</v>
      </c>
      <c r="D61" s="35">
        <f t="shared" si="17"/>
        <v>-141196.36</v>
      </c>
      <c r="E61" s="35">
        <f t="shared" si="17"/>
        <v>-89839.6</v>
      </c>
      <c r="F61" s="35">
        <f t="shared" si="17"/>
        <v>-97688.53</v>
      </c>
      <c r="G61" s="35">
        <f t="shared" si="17"/>
        <v>-116852.23</v>
      </c>
      <c r="H61" s="35">
        <f t="shared" si="17"/>
        <v>-97371.2</v>
      </c>
      <c r="I61" s="35">
        <f t="shared" si="17"/>
        <v>-23973.33</v>
      </c>
      <c r="J61" s="35">
        <f t="shared" si="17"/>
        <v>-50338.6</v>
      </c>
      <c r="K61" s="35">
        <f>SUM(B61:J61)</f>
        <v>-861953.6699999999</v>
      </c>
    </row>
    <row r="62" spans="1:11" ht="18.75" customHeight="1">
      <c r="A62" s="16" t="s">
        <v>75</v>
      </c>
      <c r="B62" s="35">
        <f aca="true" t="shared" si="18" ref="B62:J62">B63+B64+B65+B66+B67+B68</f>
        <v>-98264.2</v>
      </c>
      <c r="C62" s="35">
        <f t="shared" si="18"/>
        <v>-146353.2</v>
      </c>
      <c r="D62" s="35">
        <f t="shared" si="18"/>
        <v>-140087</v>
      </c>
      <c r="E62" s="35">
        <f t="shared" si="18"/>
        <v>-89839.6</v>
      </c>
      <c r="F62" s="35">
        <f t="shared" si="18"/>
        <v>-97295.2</v>
      </c>
      <c r="G62" s="35">
        <f t="shared" si="18"/>
        <v>-116846.2</v>
      </c>
      <c r="H62" s="35">
        <f t="shared" si="18"/>
        <v>-97371.2</v>
      </c>
      <c r="I62" s="35">
        <f t="shared" si="18"/>
        <v>-21622</v>
      </c>
      <c r="J62" s="35">
        <f t="shared" si="18"/>
        <v>-50338.6</v>
      </c>
      <c r="K62" s="35">
        <f aca="true" t="shared" si="19" ref="K62:K91">SUM(B62:J62)</f>
        <v>-858017.1999999998</v>
      </c>
    </row>
    <row r="63" spans="1:11" ht="18.75" customHeight="1">
      <c r="A63" s="12" t="s">
        <v>76</v>
      </c>
      <c r="B63" s="35">
        <f>-ROUND(B9*$D$3,2)</f>
        <v>-98264.2</v>
      </c>
      <c r="C63" s="35">
        <f aca="true" t="shared" si="20" ref="C63:J63">-ROUND(C9*$D$3,2)</f>
        <v>-146353.2</v>
      </c>
      <c r="D63" s="35">
        <f t="shared" si="20"/>
        <v>-140087</v>
      </c>
      <c r="E63" s="35">
        <f t="shared" si="20"/>
        <v>-89839.6</v>
      </c>
      <c r="F63" s="35">
        <f t="shared" si="20"/>
        <v>-97295.2</v>
      </c>
      <c r="G63" s="35">
        <f t="shared" si="20"/>
        <v>-116846.2</v>
      </c>
      <c r="H63" s="35">
        <f t="shared" si="20"/>
        <v>-97371.2</v>
      </c>
      <c r="I63" s="35">
        <f t="shared" si="20"/>
        <v>-21622</v>
      </c>
      <c r="J63" s="35">
        <f t="shared" si="20"/>
        <v>-50338.6</v>
      </c>
      <c r="K63" s="35">
        <f t="shared" si="19"/>
        <v>-858017.1999999998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-1109.36</v>
      </c>
      <c r="E69" s="19">
        <v>0</v>
      </c>
      <c r="F69" s="67">
        <f t="shared" si="21"/>
        <v>-393.33</v>
      </c>
      <c r="G69" s="67">
        <f t="shared" si="21"/>
        <v>-6.03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-3936.47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863802.6900000001</v>
      </c>
      <c r="C104" s="24">
        <f t="shared" si="22"/>
        <v>1239831.09</v>
      </c>
      <c r="D104" s="24">
        <f t="shared" si="22"/>
        <v>1663308.8099999998</v>
      </c>
      <c r="E104" s="24">
        <f t="shared" si="22"/>
        <v>757689.77</v>
      </c>
      <c r="F104" s="24">
        <f t="shared" si="22"/>
        <v>1136090.46</v>
      </c>
      <c r="G104" s="24">
        <f t="shared" si="22"/>
        <v>1568841.24</v>
      </c>
      <c r="H104" s="24">
        <f t="shared" si="22"/>
        <v>701166.6900000001</v>
      </c>
      <c r="I104" s="24">
        <f>+I105+I106</f>
        <v>294243.30999999994</v>
      </c>
      <c r="J104" s="24">
        <f>+J105+J106</f>
        <v>577722.6</v>
      </c>
      <c r="K104" s="48">
        <f>SUM(B104:J104)</f>
        <v>8802696.66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845001.7200000001</v>
      </c>
      <c r="C105" s="24">
        <f t="shared" si="23"/>
        <v>1216151.6800000002</v>
      </c>
      <c r="D105" s="24">
        <f t="shared" si="23"/>
        <v>1637472.2899999998</v>
      </c>
      <c r="E105" s="24">
        <f t="shared" si="23"/>
        <v>734971.25</v>
      </c>
      <c r="F105" s="24">
        <f t="shared" si="23"/>
        <v>1112335.6199999999</v>
      </c>
      <c r="G105" s="24">
        <f t="shared" si="23"/>
        <v>1539139.48</v>
      </c>
      <c r="H105" s="24">
        <f t="shared" si="23"/>
        <v>681007.4900000001</v>
      </c>
      <c r="I105" s="24">
        <f t="shared" si="23"/>
        <v>294243.30999999994</v>
      </c>
      <c r="J105" s="24">
        <f t="shared" si="23"/>
        <v>563709.01</v>
      </c>
      <c r="K105" s="48">
        <f>SUM(B105:J105)</f>
        <v>8624031.850000001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8802696.669999998</v>
      </c>
      <c r="L112" s="54"/>
    </row>
    <row r="113" spans="1:11" ht="18.75" customHeight="1">
      <c r="A113" s="26" t="s">
        <v>71</v>
      </c>
      <c r="B113" s="27">
        <v>117876.9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117876.9</v>
      </c>
    </row>
    <row r="114" spans="1:11" ht="18.75" customHeight="1">
      <c r="A114" s="26" t="s">
        <v>72</v>
      </c>
      <c r="B114" s="27">
        <v>745925.8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745925.8</v>
      </c>
    </row>
    <row r="115" spans="1:11" ht="18.75" customHeight="1">
      <c r="A115" s="26" t="s">
        <v>73</v>
      </c>
      <c r="B115" s="40">
        <v>0</v>
      </c>
      <c r="C115" s="27">
        <f>+C104</f>
        <v>1239831.09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1239831.09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1663308.8099999998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1663308.8099999998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757689.77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757689.77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219861.49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219861.49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404917.42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404917.42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60704.39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60704.39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450607.16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450607.16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491032.22</v>
      </c>
      <c r="H122" s="40">
        <v>0</v>
      </c>
      <c r="I122" s="40">
        <v>0</v>
      </c>
      <c r="J122" s="40">
        <v>0</v>
      </c>
      <c r="K122" s="41">
        <f t="shared" si="25"/>
        <v>491032.22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40098.46</v>
      </c>
      <c r="H123" s="40">
        <v>0</v>
      </c>
      <c r="I123" s="40">
        <v>0</v>
      </c>
      <c r="J123" s="40">
        <v>0</v>
      </c>
      <c r="K123" s="41">
        <f t="shared" si="25"/>
        <v>40098.46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234160.64</v>
      </c>
      <c r="H124" s="40">
        <v>0</v>
      </c>
      <c r="I124" s="40">
        <v>0</v>
      </c>
      <c r="J124" s="40">
        <v>0</v>
      </c>
      <c r="K124" s="41">
        <f t="shared" si="25"/>
        <v>234160.64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205437.97</v>
      </c>
      <c r="H125" s="40">
        <v>0</v>
      </c>
      <c r="I125" s="40">
        <v>0</v>
      </c>
      <c r="J125" s="40">
        <v>0</v>
      </c>
      <c r="K125" s="41">
        <f t="shared" si="25"/>
        <v>205437.97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598111.95</v>
      </c>
      <c r="H126" s="40">
        <v>0</v>
      </c>
      <c r="I126" s="40">
        <v>0</v>
      </c>
      <c r="J126" s="40">
        <v>0</v>
      </c>
      <c r="K126" s="41">
        <f t="shared" si="25"/>
        <v>598111.95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247456.46</v>
      </c>
      <c r="I127" s="40">
        <v>0</v>
      </c>
      <c r="J127" s="40">
        <v>0</v>
      </c>
      <c r="K127" s="41">
        <f t="shared" si="25"/>
        <v>247456.46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453710.23</v>
      </c>
      <c r="I128" s="40">
        <v>0</v>
      </c>
      <c r="J128" s="40">
        <v>0</v>
      </c>
      <c r="K128" s="41">
        <f t="shared" si="25"/>
        <v>453710.23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294243.31</v>
      </c>
      <c r="J129" s="40">
        <v>0</v>
      </c>
      <c r="K129" s="41">
        <f t="shared" si="25"/>
        <v>294243.31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577722.6</v>
      </c>
      <c r="K130" s="44">
        <f t="shared" si="25"/>
        <v>577722.6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2016-11-24T17:47:48Z</dcterms:modified>
  <cp:category/>
  <cp:version/>
  <cp:contentType/>
  <cp:contentStatus/>
</cp:coreProperties>
</file>